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44" firstSheet="1" activeTab="3"/>
  </bookViews>
  <sheets>
    <sheet name="sua  mau an tuyen khong ro 9" sheetId="1" state="hidden" r:id="rId1"/>
    <sheet name="Thongtin" sheetId="2" r:id="rId2"/>
    <sheet name="06" sheetId="3" r:id="rId3"/>
    <sheet name="07" sheetId="4" r:id="rId4"/>
  </sheets>
  <definedNames/>
  <calcPr fullCalcOnLoad="1"/>
</workbook>
</file>

<file path=xl/sharedStrings.xml><?xml version="1.0" encoding="utf-8"?>
<sst xmlns="http://schemas.openxmlformats.org/spreadsheetml/2006/main" count="312" uniqueCount="185">
  <si>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</si>
  <si>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</si>
  <si>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</si>
  <si>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</si>
  <si>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</si>
  <si>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</si>
  <si>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</si>
  <si>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</si>
  <si>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</si>
  <si>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</si>
  <si>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</si>
  <si>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</si>
  <si>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</si>
  <si>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</si>
  <si>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</si>
  <si>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</si>
  <si>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</si>
  <si>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</si>
  <si>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</si>
  <si>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</si>
  <si>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</si>
  <si>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</si>
  <si>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</si>
  <si>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</si>
  <si>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</si>
  <si>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</si>
  <si>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1.1</t>
  </si>
  <si>
    <t>2.1</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</si>
  <si>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</si>
  <si>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</si>
  <si>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</si>
  <si>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</si>
  <si>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</si>
  <si>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</si>
  <si>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</si>
  <si>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</si>
  <si>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</si>
  <si>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</si>
  <si>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</si>
  <si>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</si>
  <si>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</si>
  <si>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</si>
  <si>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</si>
  <si>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</si>
  <si>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</si>
  <si>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</si>
  <si>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</si>
  <si>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</si>
  <si>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</si>
  <si>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</si>
  <si>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</si>
  <si>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</si>
  <si>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</si>
  <si>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</si>
  <si>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</si>
  <si>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</si>
  <si>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</si>
  <si>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</si>
  <si>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Trường hợp khác</t>
  </si>
  <si>
    <t>3.1</t>
  </si>
  <si>
    <t>3.2</t>
  </si>
  <si>
    <t>3.3</t>
  </si>
  <si>
    <t>4.1</t>
  </si>
  <si>
    <t>4.2</t>
  </si>
  <si>
    <t>4.3</t>
  </si>
  <si>
    <t>4.4</t>
  </si>
  <si>
    <t>5.1</t>
  </si>
  <si>
    <t>5.2</t>
  </si>
  <si>
    <t>5.3</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</si>
  <si>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</si>
  <si>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</si>
  <si>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</si>
  <si>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</si>
  <si>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</si>
  <si>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</si>
  <si>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</si>
  <si>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</si>
  <si>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</si>
  <si>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</si>
  <si>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</si>
  <si>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</si>
  <si>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</si>
  <si>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</si>
  <si>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</si>
  <si>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</si>
  <si>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</si>
  <si>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</si>
  <si>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</si>
  <si>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</si>
  <si>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Đơn vị  báo cáo:</t>
  </si>
  <si>
    <t>Cục THADS tỉnh TT Huế</t>
  </si>
  <si>
    <t>Đơn vị nhận báo cáo:</t>
  </si>
  <si>
    <t>Lê Kính</t>
  </si>
  <si>
    <t>Phan Thanh Hải</t>
  </si>
  <si>
    <t>Phan Công Hiền</t>
  </si>
  <si>
    <t>8</t>
  </si>
  <si>
    <t>9</t>
  </si>
  <si>
    <t>Nam Đông</t>
  </si>
  <si>
    <t>A Lưới</t>
  </si>
  <si>
    <t>Phú Vang</t>
  </si>
  <si>
    <t>Phú Lộc</t>
  </si>
  <si>
    <t>Hương Thủy</t>
  </si>
  <si>
    <t>Hương Trà</t>
  </si>
  <si>
    <t>6.1</t>
  </si>
  <si>
    <t>6.2</t>
  </si>
  <si>
    <t>6.4</t>
  </si>
  <si>
    <t>Phong Điền</t>
  </si>
  <si>
    <t>7.1</t>
  </si>
  <si>
    <t>7.2</t>
  </si>
  <si>
    <t>7.4</t>
  </si>
  <si>
    <t>Quảng Điền</t>
  </si>
  <si>
    <t>8.1</t>
  </si>
  <si>
    <t>8.2</t>
  </si>
  <si>
    <t>TP Huế</t>
  </si>
  <si>
    <t>9.1</t>
  </si>
  <si>
    <t>9.2</t>
  </si>
  <si>
    <t>9.3</t>
  </si>
  <si>
    <t>9.4</t>
  </si>
  <si>
    <t>9.5</t>
  </si>
  <si>
    <t>9.6</t>
  </si>
  <si>
    <t>9.7</t>
  </si>
  <si>
    <t>9.8</t>
  </si>
  <si>
    <t>9.9</t>
  </si>
  <si>
    <t xml:space="preserve">
Tổng số chuyển
kỳ sau</t>
  </si>
  <si>
    <t>Tạm dừng THA để GQKN</t>
  </si>
  <si>
    <t>Cục THADS</t>
  </si>
  <si>
    <t>Các CC THADS</t>
  </si>
  <si>
    <t>Báo cáo tháng</t>
  </si>
  <si>
    <t>Tên đơn vị báo cáo:</t>
  </si>
  <si>
    <t>Người lập biểu</t>
  </si>
  <si>
    <t>Người ký báo cáo</t>
  </si>
  <si>
    <t>Chức danh người ký báo cáo</t>
  </si>
  <si>
    <t>CỤC TRƯỞNG</t>
  </si>
  <si>
    <t>Ngày ký báo cáo</t>
  </si>
  <si>
    <t>THÔNG TIN</t>
  </si>
  <si>
    <t>KT. CỤC TRƯỞNG</t>
  </si>
  <si>
    <t>PHÓ CỤC TRƯỞNG</t>
  </si>
  <si>
    <t>Tên đơn vị nhận báo cáo:</t>
  </si>
  <si>
    <t>Tổng cục Thi hành án dân sự</t>
  </si>
  <si>
    <t>Tổng số có điều kiện thi hành</t>
  </si>
  <si>
    <t>5.4</t>
  </si>
  <si>
    <t>Đoàn Thị Minh Phượng</t>
  </si>
  <si>
    <t>Nguyễn Văn Long</t>
  </si>
  <si>
    <t>Hoàng Văn Vũ</t>
  </si>
  <si>
    <t>Võ Tồn</t>
  </si>
  <si>
    <t>Dương Văn Tâm</t>
  </si>
  <si>
    <t>Đỗ Hữu Phước</t>
  </si>
  <si>
    <t>Trương Quang Sĩ</t>
  </si>
  <si>
    <t>Trần Minh Thảo</t>
  </si>
  <si>
    <t>Hoàng Đức Lanh</t>
  </si>
  <si>
    <t>Nguyễn Văn Việt</t>
  </si>
  <si>
    <t>Nguyễn Văn Thành</t>
  </si>
  <si>
    <t>Lê Văn Dũng</t>
  </si>
  <si>
    <t>Trần Văn Đức</t>
  </si>
  <si>
    <t>Nguyễn Trọng Nam</t>
  </si>
  <si>
    <t>Hồ Ngọc Minh</t>
  </si>
  <si>
    <t>Hoàng Quốc Vận</t>
  </si>
  <si>
    <t>Đặng Văn Sơn</t>
  </si>
  <si>
    <t>Đinh Sỹ Hà</t>
  </si>
  <si>
    <t>Phan Thanh Sơn</t>
  </si>
  <si>
    <t>Phan Văn Cầu</t>
  </si>
  <si>
    <t>Nguyễn Văn Chánh</t>
  </si>
  <si>
    <t>Đinh Xuân Năm</t>
  </si>
  <si>
    <t>Nguyễn Xuân Nam</t>
  </si>
  <si>
    <t>Hồ Quốc Vũ</t>
  </si>
  <si>
    <t>Nguyễn Thiện Huy</t>
  </si>
  <si>
    <t>Nguyễn Viết Hải</t>
  </si>
  <si>
    <t>Trần Ái Hữu</t>
  </si>
  <si>
    <t>Nguyễn Văn Tuyến</t>
  </si>
  <si>
    <t>Ngô Thanh Cường</t>
  </si>
  <si>
    <t>Trần Thị Quỳnh Nga</t>
  </si>
  <si>
    <t>Nguyễn Văn Tấn</t>
  </si>
  <si>
    <t>3.4</t>
  </si>
  <si>
    <t>Trần Thị Như Duyên</t>
  </si>
  <si>
    <t>Nguyễn Quốc Tuấn</t>
  </si>
  <si>
    <t>6.3</t>
  </si>
  <si>
    <t>Hoàng Hy</t>
  </si>
  <si>
    <t>Lê Ngọc Anh</t>
  </si>
  <si>
    <t>Trần Anh Nguyên</t>
  </si>
  <si>
    <t>Trương Dũng</t>
  </si>
  <si>
    <t>Ghi chú: Cục THADS tỉnh rút lên 02 việc</t>
  </si>
  <si>
    <t>04 tháng / năm 2020</t>
  </si>
  <si>
    <t>Thừa Thiên Huế, ngày 03 tháng 02 năm 2020</t>
  </si>
  <si>
    <t>Võ Đăng Bình</t>
  </si>
  <si>
    <r>
      <rPr>
        <i/>
        <u val="single"/>
        <sz val="12"/>
        <rFont val="Times New Roman"/>
        <family val="1"/>
      </rPr>
      <t>Ghi chú</t>
    </r>
    <r>
      <rPr>
        <sz val="12"/>
        <rFont val="Times New Roman"/>
        <family val="1"/>
      </rPr>
      <t xml:space="preserve">: </t>
    </r>
    <r>
      <rPr>
        <i/>
        <sz val="12"/>
        <rFont val="Times New Roman"/>
        <family val="1"/>
      </rPr>
      <t>Cục THADS tỉnh rút lên 02 việc tương ứng với số tiền: 1.959.741.575 đồng.</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</si>
</sst>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 numFmtId="194" formatCode="#,##0.0000"/>
  </numFmts>
  <fonts count="83">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8"/>
      <color indexed="56"/>
      <name val="Cambria"/>
      <family val="2"/>
    </font>
    <font>
      <sz val="10"/>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7"/>
      <name val="Times New Roman"/>
      <family val="1"/>
    </font>
    <font>
      <sz val="7"/>
      <name val="Times New Roman"/>
      <family val="1"/>
    </font>
    <font>
      <i/>
      <u val="single"/>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11"/>
      <color indexed="8"/>
      <name val="Times New Roman"/>
      <family val="1"/>
    </font>
    <font>
      <b/>
      <sz val="7"/>
      <color indexed="8"/>
      <name val="Times New Roman"/>
      <family val="1"/>
    </font>
    <font>
      <sz val="7"/>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7"/>
      <color theme="1"/>
      <name val="Times New Roman"/>
      <family val="1"/>
    </font>
    <font>
      <sz val="7"/>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FF"/>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6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6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6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2"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2" fillId="2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6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3"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3"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3" fillId="4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3" fillId="4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4" fillId="4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5" fillId="45" borderId="1" applyNumberFormat="0" applyAlignment="0" applyProtection="0"/>
    <xf numFmtId="0" fontId="25" fillId="46" borderId="2" applyNumberFormat="0" applyAlignment="0" applyProtection="0"/>
    <xf numFmtId="0" fontId="25" fillId="46" borderId="2" applyNumberFormat="0" applyAlignment="0" applyProtection="0"/>
    <xf numFmtId="0" fontId="66" fillId="47" borderId="3" applyNumberFormat="0" applyAlignment="0" applyProtection="0"/>
    <xf numFmtId="0" fontId="26" fillId="48" borderId="4"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68" fillId="4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69"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0"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71"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72" fillId="50" borderId="1" applyNumberFormat="0" applyAlignment="0" applyProtection="0"/>
    <xf numFmtId="0" fontId="32" fillId="13" borderId="2" applyNumberFormat="0" applyAlignment="0" applyProtection="0"/>
    <xf numFmtId="0" fontId="32" fillId="13" borderId="2" applyNumberFormat="0" applyAlignment="0" applyProtection="0"/>
    <xf numFmtId="0" fontId="73"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7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53" borderId="13" applyNumberFormat="0" applyFont="0" applyAlignment="0" applyProtection="0"/>
    <xf numFmtId="0" fontId="22" fillId="54" borderId="14" applyNumberFormat="0" applyFont="0" applyAlignment="0" applyProtection="0"/>
    <xf numFmtId="0" fontId="22" fillId="54" borderId="14" applyNumberFormat="0" applyFont="0" applyAlignment="0" applyProtection="0"/>
    <xf numFmtId="0" fontId="75" fillId="45" borderId="15" applyNumberFormat="0" applyAlignment="0" applyProtection="0"/>
    <xf numFmtId="0" fontId="35" fillId="46" borderId="16" applyNumberFormat="0" applyAlignment="0" applyProtection="0"/>
    <xf numFmtId="0" fontId="35" fillId="46" borderId="16"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0" borderId="17"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202">
    <xf numFmtId="0" fontId="0" fillId="0" borderId="0" xfId="0" applyAlignment="1">
      <alignment/>
    </xf>
    <xf numFmtId="49" fontId="0" fillId="0" borderId="0" xfId="0" applyNumberFormat="1" applyFill="1" applyAlignment="1">
      <alignment/>
    </xf>
    <xf numFmtId="49" fontId="3" fillId="0" borderId="19" xfId="0" applyNumberFormat="1" applyFont="1" applyFill="1" applyBorder="1" applyAlignment="1">
      <alignment horizontal="left"/>
    </xf>
    <xf numFmtId="49" fontId="5" fillId="0" borderId="20"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1" xfId="0" applyNumberFormat="1" applyFont="1" applyFill="1" applyBorder="1" applyAlignment="1">
      <alignment/>
    </xf>
    <xf numFmtId="49" fontId="3" fillId="0" borderId="21" xfId="0" applyNumberFormat="1" applyFont="1" applyFill="1" applyBorder="1" applyAlignment="1">
      <alignment/>
    </xf>
    <xf numFmtId="49" fontId="3"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xf>
    <xf numFmtId="49" fontId="4" fillId="0" borderId="19" xfId="0" applyNumberFormat="1" applyFont="1" applyFill="1" applyBorder="1" applyAlignment="1">
      <alignment horizontal="left"/>
    </xf>
    <xf numFmtId="49" fontId="13" fillId="0" borderId="19" xfId="0" applyNumberFormat="1" applyFont="1" applyFill="1" applyBorder="1" applyAlignment="1">
      <alignment horizontal="center" vertical="center" wrapText="1"/>
    </xf>
    <xf numFmtId="49" fontId="4" fillId="0" borderId="22" xfId="0" applyNumberFormat="1" applyFont="1" applyFill="1" applyBorder="1" applyAlignment="1">
      <alignment horizontal="center"/>
    </xf>
    <xf numFmtId="49" fontId="9"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49" fontId="5" fillId="0" borderId="19" xfId="0" applyNumberFormat="1" applyFont="1" applyFill="1" applyBorder="1" applyAlignment="1">
      <alignment horizontal="center"/>
    </xf>
    <xf numFmtId="49" fontId="14" fillId="0" borderId="19"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9"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0" borderId="0" xfId="0" applyNumberFormat="1" applyFont="1" applyFill="1" applyBorder="1" applyAlignment="1">
      <alignment/>
    </xf>
    <xf numFmtId="49" fontId="0" fillId="0" borderId="0" xfId="0" applyNumberFormat="1" applyFont="1" applyFill="1" applyAlignment="1">
      <alignment/>
    </xf>
    <xf numFmtId="49" fontId="12" fillId="0" borderId="0" xfId="0" applyNumberFormat="1" applyFont="1" applyFill="1" applyAlignment="1">
      <alignment/>
    </xf>
    <xf numFmtId="49" fontId="0" fillId="0" borderId="21" xfId="0" applyNumberFormat="1" applyFont="1" applyFill="1" applyBorder="1" applyAlignment="1">
      <alignment horizontal="center"/>
    </xf>
    <xf numFmtId="49" fontId="0" fillId="0" borderId="21" xfId="0" applyNumberFormat="1" applyFont="1" applyFill="1" applyBorder="1" applyAlignment="1">
      <alignment/>
    </xf>
    <xf numFmtId="49" fontId="0" fillId="0" borderId="19" xfId="0" applyNumberFormat="1" applyFont="1" applyFill="1" applyBorder="1" applyAlignment="1">
      <alignment/>
    </xf>
    <xf numFmtId="49" fontId="2" fillId="0" borderId="19" xfId="0" applyNumberFormat="1" applyFont="1" applyFill="1" applyBorder="1" applyAlignment="1" applyProtection="1">
      <alignment horizontal="center" vertical="center"/>
      <protection/>
    </xf>
    <xf numFmtId="3" fontId="5" fillId="55" borderId="19" xfId="0" applyNumberFormat="1" applyFont="1" applyFill="1" applyBorder="1" applyAlignment="1" applyProtection="1">
      <alignment horizontal="center" vertical="center"/>
      <protection/>
    </xf>
    <xf numFmtId="49" fontId="15" fillId="0" borderId="0" xfId="0" applyNumberFormat="1" applyFont="1" applyFill="1" applyAlignment="1">
      <alignment/>
    </xf>
    <xf numFmtId="0" fontId="0" fillId="56" borderId="19" xfId="0" applyFont="1" applyFill="1" applyBorder="1" applyAlignment="1">
      <alignment/>
    </xf>
    <xf numFmtId="4" fontId="5" fillId="55" borderId="19" xfId="0" applyNumberFormat="1" applyFont="1" applyFill="1" applyBorder="1" applyAlignment="1">
      <alignment vertical="center"/>
    </xf>
    <xf numFmtId="0" fontId="0" fillId="22" borderId="19" xfId="0" applyFont="1" applyFill="1" applyBorder="1" applyAlignment="1">
      <alignment/>
    </xf>
    <xf numFmtId="0" fontId="0" fillId="0" borderId="0" xfId="0" applyNumberFormat="1" applyFont="1" applyFill="1" applyAlignment="1">
      <alignment/>
    </xf>
    <xf numFmtId="0" fontId="1" fillId="0" borderId="0" xfId="0" applyNumberFormat="1" applyFont="1" applyFill="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49" fontId="39" fillId="0" borderId="19" xfId="0" applyNumberFormat="1" applyFont="1" applyFill="1" applyBorder="1" applyAlignment="1" applyProtection="1">
      <alignment horizontal="center" vertical="center"/>
      <protection/>
    </xf>
    <xf numFmtId="49" fontId="79" fillId="0" borderId="0" xfId="0" applyNumberFormat="1" applyFont="1" applyFill="1" applyAlignment="1">
      <alignment/>
    </xf>
    <xf numFmtId="0" fontId="1" fillId="0" borderId="0" xfId="0" applyNumberFormat="1" applyFont="1" applyFill="1" applyAlignment="1">
      <alignment/>
    </xf>
    <xf numFmtId="49" fontId="5" fillId="55" borderId="19" xfId="0" applyNumberFormat="1" applyFont="1" applyFill="1" applyBorder="1" applyAlignment="1" applyProtection="1">
      <alignment horizontal="center" vertical="center"/>
      <protection/>
    </xf>
    <xf numFmtId="49" fontId="5" fillId="55" borderId="19" xfId="0" applyNumberFormat="1" applyFont="1" applyFill="1" applyBorder="1" applyAlignment="1" applyProtection="1">
      <alignment vertical="center"/>
      <protection/>
    </xf>
    <xf numFmtId="3" fontId="2" fillId="0" borderId="19" xfId="0" applyNumberFormat="1" applyFont="1" applyFill="1" applyBorder="1" applyAlignment="1" applyProtection="1">
      <alignment horizontal="left" vertical="center"/>
      <protection/>
    </xf>
    <xf numFmtId="3" fontId="2" fillId="55" borderId="19" xfId="0" applyNumberFormat="1" applyFont="1" applyFill="1" applyBorder="1" applyAlignment="1" applyProtection="1">
      <alignment horizontal="center" vertical="center"/>
      <protection/>
    </xf>
    <xf numFmtId="3" fontId="2" fillId="0" borderId="19" xfId="0" applyNumberFormat="1" applyFont="1" applyFill="1" applyBorder="1" applyAlignment="1" applyProtection="1">
      <alignment horizontal="center" vertical="center"/>
      <protection/>
    </xf>
    <xf numFmtId="4" fontId="2" fillId="55" borderId="19" xfId="0" applyNumberFormat="1" applyFont="1" applyFill="1" applyBorder="1" applyAlignment="1">
      <alignment vertical="center"/>
    </xf>
    <xf numFmtId="49" fontId="39" fillId="55" borderId="19" xfId="0" applyNumberFormat="1" applyFont="1" applyFill="1" applyBorder="1" applyAlignment="1" applyProtection="1">
      <alignment horizontal="center" vertical="center"/>
      <protection/>
    </xf>
    <xf numFmtId="49" fontId="38" fillId="55" borderId="19" xfId="0" applyNumberFormat="1" applyFont="1" applyFill="1" applyBorder="1" applyAlignment="1" applyProtection="1">
      <alignment vertical="center"/>
      <protection/>
    </xf>
    <xf numFmtId="3" fontId="38" fillId="55" borderId="19" xfId="0" applyNumberFormat="1" applyFont="1" applyFill="1" applyBorder="1" applyAlignment="1" applyProtection="1">
      <alignment horizontal="right" vertical="center"/>
      <protection/>
    </xf>
    <xf numFmtId="3" fontId="38" fillId="55" borderId="19" xfId="0" applyNumberFormat="1" applyFont="1" applyFill="1" applyBorder="1" applyAlignment="1">
      <alignment horizontal="right" vertical="center"/>
    </xf>
    <xf numFmtId="4" fontId="38" fillId="55" borderId="19" xfId="0" applyNumberFormat="1" applyFont="1" applyFill="1" applyBorder="1" applyAlignment="1">
      <alignment horizontal="right" vertical="center"/>
    </xf>
    <xf numFmtId="3" fontId="39" fillId="0" borderId="19" xfId="0" applyNumberFormat="1" applyFont="1" applyFill="1" applyBorder="1" applyAlignment="1" applyProtection="1">
      <alignment horizontal="left" vertical="center"/>
      <protection/>
    </xf>
    <xf numFmtId="3" fontId="39" fillId="55" borderId="19" xfId="0" applyNumberFormat="1" applyFont="1" applyFill="1" applyBorder="1" applyAlignment="1" applyProtection="1">
      <alignment horizontal="right" vertical="center"/>
      <protection/>
    </xf>
    <xf numFmtId="3" fontId="39" fillId="0" borderId="19" xfId="0" applyNumberFormat="1" applyFont="1" applyFill="1" applyBorder="1" applyAlignment="1" applyProtection="1">
      <alignment horizontal="right" vertical="center"/>
      <protection/>
    </xf>
    <xf numFmtId="3" fontId="39" fillId="55" borderId="19" xfId="0" applyNumberFormat="1" applyFont="1" applyFill="1" applyBorder="1" applyAlignment="1">
      <alignment horizontal="right" vertical="center"/>
    </xf>
    <xf numFmtId="4" fontId="39" fillId="55" borderId="19" xfId="0" applyNumberFormat="1" applyFont="1" applyFill="1" applyBorder="1" applyAlignment="1">
      <alignment horizontal="right" vertical="center"/>
    </xf>
    <xf numFmtId="49" fontId="80" fillId="55" borderId="19" xfId="0" applyNumberFormat="1" applyFont="1" applyFill="1" applyBorder="1" applyAlignment="1" applyProtection="1">
      <alignment horizontal="center" vertical="center"/>
      <protection/>
    </xf>
    <xf numFmtId="49" fontId="80" fillId="55" borderId="19" xfId="0" applyNumberFormat="1" applyFont="1" applyFill="1" applyBorder="1" applyAlignment="1" applyProtection="1">
      <alignment vertical="center"/>
      <protection/>
    </xf>
    <xf numFmtId="3" fontId="80" fillId="55" borderId="19" xfId="0" applyNumberFormat="1" applyFont="1" applyFill="1" applyBorder="1" applyAlignment="1" applyProtection="1">
      <alignment horizontal="center" vertical="center"/>
      <protection/>
    </xf>
    <xf numFmtId="4" fontId="80" fillId="55" borderId="19" xfId="0" applyNumberFormat="1" applyFont="1" applyFill="1" applyBorder="1" applyAlignment="1">
      <alignment vertical="center"/>
    </xf>
    <xf numFmtId="49" fontId="79" fillId="0" borderId="19" xfId="0" applyNumberFormat="1" applyFont="1" applyFill="1" applyBorder="1" applyAlignment="1" applyProtection="1">
      <alignment horizontal="center" vertical="center"/>
      <protection/>
    </xf>
    <xf numFmtId="3" fontId="79" fillId="0" borderId="19" xfId="0" applyNumberFormat="1" applyFont="1" applyFill="1" applyBorder="1" applyAlignment="1" applyProtection="1">
      <alignment horizontal="left" vertical="center"/>
      <protection/>
    </xf>
    <xf numFmtId="3" fontId="79" fillId="55" borderId="19" xfId="0" applyNumberFormat="1" applyFont="1" applyFill="1" applyBorder="1" applyAlignment="1" applyProtection="1">
      <alignment horizontal="center" vertical="center"/>
      <protection/>
    </xf>
    <xf numFmtId="3" fontId="79" fillId="0" borderId="19" xfId="0" applyNumberFormat="1" applyFont="1" applyFill="1" applyBorder="1" applyAlignment="1" applyProtection="1">
      <alignment horizontal="center" vertical="center"/>
      <protection/>
    </xf>
    <xf numFmtId="4" fontId="79" fillId="55" borderId="19" xfId="0" applyNumberFormat="1" applyFont="1" applyFill="1" applyBorder="1" applyAlignment="1">
      <alignment vertical="center"/>
    </xf>
    <xf numFmtId="49" fontId="81" fillId="55" borderId="19" xfId="0" applyNumberFormat="1" applyFont="1" applyFill="1" applyBorder="1" applyAlignment="1" applyProtection="1">
      <alignment horizontal="center" vertical="center"/>
      <protection/>
    </xf>
    <xf numFmtId="49" fontId="81" fillId="55" borderId="19" xfId="0" applyNumberFormat="1" applyFont="1" applyFill="1" applyBorder="1" applyAlignment="1" applyProtection="1">
      <alignment vertical="center"/>
      <protection/>
    </xf>
    <xf numFmtId="3" fontId="81" fillId="55" borderId="19" xfId="0" applyNumberFormat="1" applyFont="1" applyFill="1" applyBorder="1" applyAlignment="1" applyProtection="1">
      <alignment horizontal="right" vertical="center"/>
      <protection/>
    </xf>
    <xf numFmtId="3" fontId="81" fillId="55" borderId="19" xfId="0" applyNumberFormat="1" applyFont="1" applyFill="1" applyBorder="1" applyAlignment="1">
      <alignment horizontal="right" vertical="center"/>
    </xf>
    <xf numFmtId="4" fontId="81" fillId="55" borderId="19" xfId="0" applyNumberFormat="1" applyFont="1" applyFill="1" applyBorder="1" applyAlignment="1">
      <alignment horizontal="center" vertical="center"/>
    </xf>
    <xf numFmtId="49" fontId="82" fillId="0" borderId="19" xfId="0" applyNumberFormat="1" applyFont="1" applyFill="1" applyBorder="1" applyAlignment="1" applyProtection="1">
      <alignment horizontal="center" vertical="center"/>
      <protection/>
    </xf>
    <xf numFmtId="3" fontId="82" fillId="0" borderId="19" xfId="0" applyNumberFormat="1" applyFont="1" applyFill="1" applyBorder="1" applyAlignment="1" applyProtection="1">
      <alignment horizontal="left" vertical="center"/>
      <protection/>
    </xf>
    <xf numFmtId="3" fontId="82" fillId="55" borderId="19" xfId="0" applyNumberFormat="1" applyFont="1" applyFill="1" applyBorder="1" applyAlignment="1" applyProtection="1">
      <alignment horizontal="right" vertical="center"/>
      <protection/>
    </xf>
    <xf numFmtId="3" fontId="82" fillId="0" borderId="19" xfId="0" applyNumberFormat="1" applyFont="1" applyFill="1" applyBorder="1" applyAlignment="1" applyProtection="1">
      <alignment horizontal="right" vertical="center"/>
      <protection/>
    </xf>
    <xf numFmtId="3" fontId="82" fillId="55" borderId="19" xfId="0" applyNumberFormat="1" applyFont="1" applyFill="1" applyBorder="1" applyAlignment="1">
      <alignment horizontal="right" vertical="center"/>
    </xf>
    <xf numFmtId="4" fontId="82" fillId="55" borderId="19" xfId="0" applyNumberFormat="1" applyFont="1" applyFill="1" applyBorder="1" applyAlignment="1">
      <alignment horizontal="center" vertical="center"/>
    </xf>
    <xf numFmtId="49" fontId="38" fillId="55" borderId="19" xfId="0" applyNumberFormat="1" applyFont="1" applyFill="1" applyBorder="1" applyAlignment="1" applyProtection="1">
      <alignment horizontal="center" vertical="center"/>
      <protection/>
    </xf>
    <xf numFmtId="3" fontId="38" fillId="10" borderId="19" xfId="0" applyNumberFormat="1" applyFont="1" applyFill="1" applyBorder="1" applyAlignment="1" applyProtection="1">
      <alignment horizontal="right" vertical="center"/>
      <protection/>
    </xf>
    <xf numFmtId="4" fontId="38" fillId="55" borderId="19" xfId="0" applyNumberFormat="1" applyFont="1" applyFill="1" applyBorder="1" applyAlignment="1">
      <alignment horizontal="center" vertical="center"/>
    </xf>
    <xf numFmtId="4" fontId="39" fillId="55" borderId="19" xfId="0" applyNumberFormat="1" applyFont="1" applyFill="1" applyBorder="1" applyAlignment="1">
      <alignment horizontal="center" vertical="center"/>
    </xf>
    <xf numFmtId="4" fontId="81" fillId="55" borderId="19" xfId="0" applyNumberFormat="1" applyFont="1" applyFill="1" applyBorder="1" applyAlignment="1">
      <alignment horizontal="right"/>
    </xf>
    <xf numFmtId="4" fontId="82" fillId="55" borderId="19" xfId="0" applyNumberFormat="1" applyFont="1" applyFill="1" applyBorder="1" applyAlignment="1">
      <alignment horizontal="right"/>
    </xf>
    <xf numFmtId="4" fontId="81" fillId="55" borderId="19" xfId="0" applyNumberFormat="1" applyFont="1" applyFill="1" applyBorder="1" applyAlignment="1">
      <alignment horizontal="right" vertical="center"/>
    </xf>
    <xf numFmtId="3" fontId="82" fillId="0" borderId="19" xfId="0" applyNumberFormat="1" applyFont="1" applyFill="1" applyBorder="1" applyAlignment="1" applyProtection="1">
      <alignment vertical="center"/>
      <protection/>
    </xf>
    <xf numFmtId="49" fontId="0" fillId="0" borderId="0" xfId="0" applyNumberFormat="1" applyFont="1" applyFill="1" applyBorder="1" applyAlignment="1">
      <alignment horizontal="center" wrapText="1"/>
    </xf>
    <xf numFmtId="49" fontId="5" fillId="0"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20" xfId="0" applyNumberFormat="1" applyFont="1" applyFill="1" applyBorder="1" applyAlignment="1">
      <alignment horizontal="center" vertical="center" wrapText="1"/>
    </xf>
    <xf numFmtId="0" fontId="2" fillId="0" borderId="25"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26"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27"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distributed" wrapText="1"/>
    </xf>
    <xf numFmtId="0" fontId="2" fillId="0" borderId="24" xfId="0" applyFont="1" applyFill="1" applyBorder="1" applyAlignment="1">
      <alignment horizontal="center" vertical="distributed"/>
    </xf>
    <xf numFmtId="49" fontId="5" fillId="0" borderId="31" xfId="0" applyNumberFormat="1" applyFont="1" applyFill="1" applyBorder="1" applyAlignment="1">
      <alignment horizontal="center" vertical="center" wrapText="1"/>
    </xf>
    <xf numFmtId="0" fontId="1" fillId="0" borderId="0" xfId="0" applyFont="1" applyAlignment="1">
      <alignment horizontal="center" vertical="center"/>
    </xf>
    <xf numFmtId="49" fontId="19" fillId="0" borderId="20" xfId="0" applyNumberFormat="1" applyFont="1" applyFill="1" applyBorder="1" applyAlignment="1" applyProtection="1">
      <alignment horizontal="center" vertical="center" wrapText="1"/>
      <protection/>
    </xf>
    <xf numFmtId="49" fontId="19" fillId="0" borderId="25" xfId="0" applyNumberFormat="1"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49" fontId="19" fillId="0" borderId="27" xfId="0" applyNumberFormat="1" applyFont="1" applyFill="1" applyBorder="1" applyAlignment="1" applyProtection="1">
      <alignment horizontal="center" vertical="center" wrapText="1"/>
      <protection/>
    </xf>
    <xf numFmtId="49" fontId="19" fillId="0" borderId="26" xfId="0" applyNumberFormat="1"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horizontal="center" vertical="center" wrapText="1"/>
      <protection/>
    </xf>
    <xf numFmtId="0" fontId="0" fillId="0" borderId="26" xfId="0" applyNumberFormat="1" applyFont="1" applyFill="1" applyBorder="1" applyAlignment="1">
      <alignment horizontal="center"/>
    </xf>
    <xf numFmtId="0" fontId="1" fillId="0" borderId="0" xfId="0" applyNumberFormat="1" applyFont="1" applyFill="1" applyAlignment="1">
      <alignment horizontal="center"/>
    </xf>
    <xf numFmtId="49" fontId="19" fillId="0" borderId="28" xfId="0" applyNumberFormat="1" applyFont="1" applyFill="1" applyBorder="1" applyAlignment="1">
      <alignment horizontal="center" vertical="center" wrapText="1"/>
    </xf>
    <xf numFmtId="49" fontId="19" fillId="0" borderId="30" xfId="0" applyNumberFormat="1" applyFont="1" applyFill="1" applyBorder="1" applyAlignment="1">
      <alignment horizontal="center" vertical="center" wrapText="1"/>
    </xf>
    <xf numFmtId="49" fontId="19" fillId="0" borderId="32"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xf>
    <xf numFmtId="1" fontId="4" fillId="0" borderId="31"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0" fontId="15" fillId="0" borderId="26" xfId="0" applyNumberFormat="1" applyFont="1" applyFill="1" applyBorder="1" applyAlignment="1">
      <alignment horizontal="left"/>
    </xf>
    <xf numFmtId="49" fontId="80" fillId="55" borderId="23" xfId="0" applyNumberFormat="1" applyFont="1" applyFill="1" applyBorder="1" applyAlignment="1" applyProtection="1">
      <alignment horizontal="center" vertical="center" wrapText="1"/>
      <protection/>
    </xf>
    <xf numFmtId="49" fontId="80" fillId="55" borderId="24" xfId="0" applyNumberFormat="1" applyFont="1" applyFill="1" applyBorder="1" applyAlignment="1" applyProtection="1">
      <alignment horizontal="center" vertical="center" wrapText="1"/>
      <protection/>
    </xf>
    <xf numFmtId="0" fontId="5" fillId="0" borderId="33"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49" fontId="5" fillId="0" borderId="23" xfId="0" applyNumberFormat="1" applyFont="1" applyFill="1" applyBorder="1" applyAlignment="1" applyProtection="1">
      <alignment horizontal="center" vertical="center" wrapText="1"/>
      <protection/>
    </xf>
    <xf numFmtId="49" fontId="5" fillId="0" borderId="2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33"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1" fillId="0" borderId="0" xfId="0" applyNumberFormat="1" applyFont="1" applyFill="1" applyBorder="1" applyAlignment="1">
      <alignment horizontal="center" wrapText="1"/>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0" fontId="12" fillId="0" borderId="0" xfId="0" applyNumberFormat="1" applyFont="1" applyFill="1" applyAlignment="1">
      <alignment horizontal="center"/>
    </xf>
    <xf numFmtId="49" fontId="19" fillId="0" borderId="27" xfId="0" applyNumberFormat="1"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49" fontId="19" fillId="0" borderId="24" xfId="0" applyNumberFormat="1" applyFont="1" applyFill="1" applyBorder="1" applyAlignment="1" applyProtection="1">
      <alignment horizontal="center" vertical="center" wrapText="1"/>
      <protection/>
    </xf>
    <xf numFmtId="49" fontId="19" fillId="0" borderId="23" xfId="0" applyNumberFormat="1" applyFont="1" applyFill="1" applyBorder="1" applyAlignment="1" applyProtection="1">
      <alignment horizontal="center" vertical="center" wrapText="1"/>
      <protection/>
    </xf>
    <xf numFmtId="49" fontId="19" fillId="0" borderId="31"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0" borderId="3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left" wrapText="1"/>
    </xf>
    <xf numFmtId="49" fontId="39" fillId="0" borderId="23" xfId="0" applyNumberFormat="1" applyFont="1" applyFill="1" applyBorder="1" applyAlignment="1" applyProtection="1">
      <alignment horizontal="center" vertical="center" wrapText="1"/>
      <protection/>
    </xf>
    <xf numFmtId="49" fontId="39" fillId="0" borderId="31" xfId="0" applyNumberFormat="1" applyFont="1" applyFill="1" applyBorder="1" applyAlignment="1" applyProtection="1">
      <alignment horizontal="center" vertical="center" wrapText="1"/>
      <protection/>
    </xf>
    <xf numFmtId="49" fontId="39" fillId="0" borderId="24" xfId="0" applyNumberFormat="1" applyFont="1" applyFill="1" applyBorder="1" applyAlignment="1" applyProtection="1">
      <alignment horizontal="center" vertical="center" wrapText="1"/>
      <protection/>
    </xf>
    <xf numFmtId="49" fontId="38" fillId="0" borderId="23" xfId="0" applyNumberFormat="1" applyFont="1" applyFill="1" applyBorder="1" applyAlignment="1" applyProtection="1">
      <alignment horizontal="center" vertical="center" wrapText="1"/>
      <protection/>
    </xf>
    <xf numFmtId="49" fontId="38" fillId="0" borderId="24" xfId="0" applyNumberFormat="1" applyFont="1" applyFill="1" applyBorder="1" applyAlignment="1" applyProtection="1">
      <alignment horizontal="center" vertical="center" wrapText="1"/>
      <protection/>
    </xf>
    <xf numFmtId="49" fontId="39" fillId="0" borderId="20" xfId="0" applyNumberFormat="1" applyFont="1" applyFill="1" applyBorder="1" applyAlignment="1" applyProtection="1">
      <alignment horizontal="center" vertical="center" wrapText="1"/>
      <protection/>
    </xf>
    <xf numFmtId="49" fontId="39" fillId="0" borderId="22" xfId="0" applyNumberFormat="1" applyFont="1" applyFill="1" applyBorder="1" applyAlignment="1">
      <alignment horizontal="center" vertical="center" wrapText="1"/>
    </xf>
    <xf numFmtId="49" fontId="38" fillId="0" borderId="27" xfId="0" applyNumberFormat="1" applyFont="1" applyFill="1" applyBorder="1" applyAlignment="1">
      <alignment horizontal="center" vertical="center" wrapText="1"/>
    </xf>
    <xf numFmtId="49" fontId="38" fillId="0" borderId="29" xfId="0" applyNumberFormat="1" applyFont="1" applyFill="1" applyBorder="1" applyAlignment="1">
      <alignment horizontal="center" vertical="center" wrapText="1"/>
    </xf>
    <xf numFmtId="49" fontId="38" fillId="0" borderId="33"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textRotation="90" wrapText="1"/>
    </xf>
    <xf numFmtId="49" fontId="38" fillId="0" borderId="25" xfId="0" applyNumberFormat="1" applyFont="1" applyFill="1" applyBorder="1" applyAlignment="1">
      <alignment horizontal="center" vertical="center" textRotation="90" wrapText="1"/>
    </xf>
    <xf numFmtId="49" fontId="38" fillId="0" borderId="22" xfId="0" applyNumberFormat="1" applyFont="1" applyFill="1" applyBorder="1" applyAlignment="1">
      <alignment horizontal="center" vertical="center" textRotation="90" wrapText="1"/>
    </xf>
    <xf numFmtId="49" fontId="39"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38" fillId="0" borderId="27" xfId="0" applyNumberFormat="1" applyFont="1" applyFill="1" applyBorder="1" applyAlignment="1">
      <alignment horizontal="center" vertical="center" wrapText="1"/>
    </xf>
    <xf numFmtId="0" fontId="38" fillId="0" borderId="28" xfId="0" applyNumberFormat="1" applyFont="1" applyFill="1" applyBorder="1" applyAlignment="1">
      <alignment horizontal="center" vertical="center" wrapText="1"/>
    </xf>
    <xf numFmtId="0" fontId="38" fillId="0" borderId="29" xfId="0" applyNumberFormat="1" applyFont="1" applyFill="1" applyBorder="1" applyAlignment="1">
      <alignment horizontal="center" vertical="center" wrapText="1"/>
    </xf>
    <xf numFmtId="0" fontId="38" fillId="0" borderId="30" xfId="0" applyNumberFormat="1" applyFont="1" applyFill="1" applyBorder="1" applyAlignment="1">
      <alignment horizontal="center" vertical="center" wrapText="1"/>
    </xf>
    <xf numFmtId="0" fontId="38" fillId="0" borderId="33" xfId="0" applyNumberFormat="1" applyFont="1" applyFill="1" applyBorder="1" applyAlignment="1">
      <alignment horizontal="center" vertical="center" wrapText="1"/>
    </xf>
    <xf numFmtId="0" fontId="38" fillId="0" borderId="32" xfId="0" applyNumberFormat="1" applyFont="1" applyFill="1" applyBorder="1" applyAlignment="1">
      <alignment horizontal="center" vertical="center" wrapText="1"/>
    </xf>
    <xf numFmtId="49" fontId="39" fillId="0" borderId="2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49" fontId="39" fillId="0" borderId="32" xfId="0" applyNumberFormat="1" applyFont="1" applyFill="1" applyBorder="1" applyAlignment="1">
      <alignment horizontal="center" vertical="center" wrapText="1"/>
    </xf>
    <xf numFmtId="49" fontId="0" fillId="0" borderId="0" xfId="0" applyNumberFormat="1" applyFont="1" applyFill="1" applyAlignment="1">
      <alignment horizontal="center"/>
    </xf>
    <xf numFmtId="49" fontId="39" fillId="0" borderId="25" xfId="0" applyNumberFormat="1" applyFont="1" applyFill="1" applyBorder="1" applyAlignment="1">
      <alignment horizontal="center" vertical="center" wrapText="1"/>
    </xf>
    <xf numFmtId="1" fontId="38" fillId="0" borderId="23" xfId="0" applyNumberFormat="1" applyFont="1" applyFill="1" applyBorder="1" applyAlignment="1">
      <alignment horizontal="center" vertical="center"/>
    </xf>
    <xf numFmtId="1" fontId="38" fillId="0" borderId="31" xfId="0" applyNumberFormat="1" applyFont="1" applyFill="1" applyBorder="1" applyAlignment="1">
      <alignment horizontal="center" vertical="center"/>
    </xf>
    <xf numFmtId="1" fontId="38" fillId="0" borderId="24" xfId="0" applyNumberFormat="1" applyFont="1" applyFill="1" applyBorder="1" applyAlignment="1">
      <alignment horizontal="center" vertical="center"/>
    </xf>
    <xf numFmtId="49" fontId="38" fillId="0" borderId="31" xfId="0" applyNumberFormat="1" applyFont="1" applyFill="1" applyBorder="1" applyAlignment="1">
      <alignment horizontal="center" vertical="center" wrapText="1"/>
    </xf>
    <xf numFmtId="49" fontId="38" fillId="0" borderId="24"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49" fontId="38" fillId="0" borderId="22" xfId="0" applyNumberFormat="1" applyFont="1" applyFill="1" applyBorder="1" applyAlignment="1">
      <alignment horizontal="center" vertical="center" wrapText="1"/>
    </xf>
    <xf numFmtId="49" fontId="39" fillId="0" borderId="27" xfId="0" applyNumberFormat="1" applyFont="1" applyFill="1" applyBorder="1" applyAlignment="1" applyProtection="1">
      <alignment horizontal="center" vertical="center" wrapText="1"/>
      <protection/>
    </xf>
    <xf numFmtId="49" fontId="39" fillId="0" borderId="33" xfId="0" applyNumberFormat="1" applyFont="1" applyFill="1" applyBorder="1" applyAlignment="1">
      <alignment horizontal="center" vertical="center" wrapText="1"/>
    </xf>
    <xf numFmtId="0" fontId="0" fillId="0" borderId="21" xfId="0" applyNumberFormat="1" applyFont="1" applyFill="1" applyBorder="1" applyAlignment="1">
      <alignment horizontal="center"/>
    </xf>
    <xf numFmtId="49" fontId="39" fillId="0" borderId="26" xfId="0" applyNumberFormat="1" applyFont="1" applyFill="1" applyBorder="1" applyAlignment="1" applyProtection="1">
      <alignment horizontal="center" vertical="center" wrapText="1"/>
      <protection/>
    </xf>
    <xf numFmtId="49" fontId="39" fillId="0" borderId="28" xfId="0" applyNumberFormat="1" applyFont="1" applyFill="1" applyBorder="1" applyAlignment="1" applyProtection="1">
      <alignment horizontal="center" vertical="center" wrapText="1"/>
      <protection/>
    </xf>
    <xf numFmtId="49" fontId="81" fillId="55" borderId="23" xfId="0" applyNumberFormat="1" applyFont="1" applyFill="1" applyBorder="1" applyAlignment="1" applyProtection="1">
      <alignment horizontal="center" vertical="center" wrapText="1"/>
      <protection/>
    </xf>
    <xf numFmtId="49" fontId="81" fillId="55" borderId="24" xfId="0" applyNumberFormat="1" applyFont="1" applyFill="1" applyBorder="1" applyAlignment="1" applyProtection="1">
      <alignment horizontal="center" vertical="center" wrapText="1"/>
      <protection/>
    </xf>
    <xf numFmtId="49" fontId="39" fillId="0" borderId="19" xfId="0" applyNumberFormat="1" applyFont="1" applyFill="1" applyBorder="1" applyAlignment="1" applyProtection="1">
      <alignment horizontal="center" vertical="center" wrapText="1"/>
      <protection/>
    </xf>
    <xf numFmtId="49" fontId="39" fillId="0" borderId="22" xfId="0" applyNumberFormat="1" applyFont="1" applyFill="1" applyBorder="1" applyAlignment="1" applyProtection="1">
      <alignment horizontal="center" vertical="center" wrapText="1"/>
      <protection/>
    </xf>
    <xf numFmtId="49" fontId="39" fillId="0" borderId="19" xfId="0" applyNumberFormat="1" applyFont="1" applyFill="1" applyBorder="1" applyAlignment="1">
      <alignment horizontal="center" vertical="center" wrapText="1"/>
    </xf>
  </cellXfs>
  <cellStyles count="14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te" xfId="136"/>
    <cellStyle name="Note 2" xfId="137"/>
    <cellStyle name="Note 3" xfId="138"/>
    <cellStyle name="Output" xfId="139"/>
    <cellStyle name="Output 2" xfId="140"/>
    <cellStyle name="Output 3" xfId="141"/>
    <cellStyle name="Percent" xfId="142"/>
    <cellStyle name="Percent 2" xfId="143"/>
    <cellStyle name="Percent 2 2" xfId="144"/>
    <cellStyle name="Percent 3" xfId="145"/>
    <cellStyle name="Percent 4" xfId="146"/>
    <cellStyle name="Title" xfId="147"/>
    <cellStyle name="Title 2" xfId="148"/>
    <cellStyle name="Title 3" xfId="149"/>
    <cellStyle name="Total" xfId="150"/>
    <cellStyle name="Total 2" xfId="151"/>
    <cellStyle name="Total 3" xfId="152"/>
    <cellStyle name="Warning Text" xfId="153"/>
    <cellStyle name="Warning Text 2" xfId="154"/>
    <cellStyle name="Warning Text 3"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47650"/>
    <xdr:sp fLocksText="0">
      <xdr:nvSpPr>
        <xdr:cNvPr id="1" name="Text Box 1"/>
        <xdr:cNvSpPr txBox="1">
          <a:spLocks noChangeArrowheads="1"/>
        </xdr:cNvSpPr>
      </xdr:nvSpPr>
      <xdr:spPr>
        <a:xfrm>
          <a:off x="167640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fLocksText="0">
      <xdr:nvSpPr>
        <xdr:cNvPr id="2" name="Text Box 1"/>
        <xdr:cNvSpPr txBox="1">
          <a:spLocks noChangeArrowheads="1"/>
        </xdr:cNvSpPr>
      </xdr:nvSpPr>
      <xdr:spPr>
        <a:xfrm>
          <a:off x="167640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304800"/>
    <xdr:sp fLocksText="0">
      <xdr:nvSpPr>
        <xdr:cNvPr id="1" name="Text Box 1"/>
        <xdr:cNvSpPr txBox="1">
          <a:spLocks noChangeArrowheads="1"/>
        </xdr:cNvSpPr>
      </xdr:nvSpPr>
      <xdr:spPr>
        <a:xfrm>
          <a:off x="962025"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304800"/>
    <xdr:sp fLocksText="0">
      <xdr:nvSpPr>
        <xdr:cNvPr id="2" name="Text Box 1"/>
        <xdr:cNvSpPr txBox="1">
          <a:spLocks noChangeArrowheads="1"/>
        </xdr:cNvSpPr>
      </xdr:nvSpPr>
      <xdr:spPr>
        <a:xfrm>
          <a:off x="962025"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304800"/>
    <xdr:sp fLocksText="0">
      <xdr:nvSpPr>
        <xdr:cNvPr id="3" name="Text Box 1"/>
        <xdr:cNvSpPr txBox="1">
          <a:spLocks noChangeArrowheads="1"/>
        </xdr:cNvSpPr>
      </xdr:nvSpPr>
      <xdr:spPr>
        <a:xfrm>
          <a:off x="962025"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9620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5" name="Text Box 1"/>
        <xdr:cNvSpPr txBox="1">
          <a:spLocks noChangeArrowheads="1"/>
        </xdr:cNvSpPr>
      </xdr:nvSpPr>
      <xdr:spPr>
        <a:xfrm>
          <a:off x="9620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6" name="Text Box 1"/>
        <xdr:cNvSpPr txBox="1">
          <a:spLocks noChangeArrowheads="1"/>
        </xdr:cNvSpPr>
      </xdr:nvSpPr>
      <xdr:spPr>
        <a:xfrm>
          <a:off x="9620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8" t="s">
        <v>14</v>
      </c>
      <c r="B1" s="98"/>
      <c r="C1" s="95" t="s">
        <v>48</v>
      </c>
      <c r="D1" s="95"/>
      <c r="E1" s="95"/>
      <c r="F1" s="99" t="s">
        <v>44</v>
      </c>
      <c r="G1" s="99"/>
      <c r="H1" s="99"/>
    </row>
    <row r="2" spans="1:8" ht="33.75" customHeight="1">
      <c r="A2" s="100" t="s">
        <v>51</v>
      </c>
      <c r="B2" s="100"/>
      <c r="C2" s="95"/>
      <c r="D2" s="95"/>
      <c r="E2" s="95"/>
      <c r="F2" s="92" t="s">
        <v>45</v>
      </c>
      <c r="G2" s="92"/>
      <c r="H2" s="92"/>
    </row>
    <row r="3" spans="1:8" ht="19.5" customHeight="1">
      <c r="A3" s="4" t="s">
        <v>39</v>
      </c>
      <c r="B3" s="4"/>
      <c r="C3" s="22"/>
      <c r="D3" s="22"/>
      <c r="E3" s="22"/>
      <c r="F3" s="92" t="s">
        <v>46</v>
      </c>
      <c r="G3" s="92"/>
      <c r="H3" s="92"/>
    </row>
    <row r="4" spans="1:8" s="5" customFormat="1" ht="19.5" customHeight="1">
      <c r="A4" s="4"/>
      <c r="B4" s="4"/>
      <c r="D4" s="6"/>
      <c r="F4" s="7" t="s">
        <v>47</v>
      </c>
      <c r="G4" s="7"/>
      <c r="H4" s="7"/>
    </row>
    <row r="5" spans="1:8" s="21" customFormat="1" ht="36" customHeight="1">
      <c r="A5" s="111" t="s">
        <v>34</v>
      </c>
      <c r="B5" s="112"/>
      <c r="C5" s="115" t="s">
        <v>42</v>
      </c>
      <c r="D5" s="116"/>
      <c r="E5" s="117" t="s">
        <v>41</v>
      </c>
      <c r="F5" s="117"/>
      <c r="G5" s="117"/>
      <c r="H5" s="94"/>
    </row>
    <row r="6" spans="1:8" s="21" customFormat="1" ht="20.25" customHeight="1">
      <c r="A6" s="113"/>
      <c r="B6" s="114"/>
      <c r="C6" s="96" t="s">
        <v>2</v>
      </c>
      <c r="D6" s="96" t="s">
        <v>49</v>
      </c>
      <c r="E6" s="93" t="s">
        <v>43</v>
      </c>
      <c r="F6" s="94"/>
      <c r="G6" s="93" t="s">
        <v>50</v>
      </c>
      <c r="H6" s="94"/>
    </row>
    <row r="7" spans="1:8" s="21" customFormat="1" ht="52.5" customHeight="1">
      <c r="A7" s="113"/>
      <c r="B7" s="114"/>
      <c r="C7" s="97"/>
      <c r="D7" s="97"/>
      <c r="E7" s="3" t="s">
        <v>2</v>
      </c>
      <c r="F7" s="3" t="s">
        <v>6</v>
      </c>
      <c r="G7" s="3" t="s">
        <v>2</v>
      </c>
      <c r="H7" s="3" t="s">
        <v>6</v>
      </c>
    </row>
    <row r="8" spans="1:8" ht="15" customHeight="1">
      <c r="A8" s="102" t="s">
        <v>4</v>
      </c>
      <c r="B8" s="103"/>
      <c r="C8" s="8">
        <v>1</v>
      </c>
      <c r="D8" s="8" t="s">
        <v>25</v>
      </c>
      <c r="E8" s="8" t="s">
        <v>28</v>
      </c>
      <c r="F8" s="8" t="s">
        <v>35</v>
      </c>
      <c r="G8" s="8" t="s">
        <v>36</v>
      </c>
      <c r="H8" s="8" t="s">
        <v>37</v>
      </c>
    </row>
    <row r="9" spans="1:8" ht="26.25" customHeight="1">
      <c r="A9" s="104" t="s">
        <v>19</v>
      </c>
      <c r="B9" s="105"/>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28</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06" t="s">
        <v>33</v>
      </c>
      <c r="C16" s="106"/>
      <c r="D16" s="24"/>
      <c r="E16" s="108" t="s">
        <v>12</v>
      </c>
      <c r="F16" s="108"/>
      <c r="G16" s="108"/>
      <c r="H16" s="108"/>
    </row>
    <row r="17" spans="2:8" ht="15.75" customHeight="1">
      <c r="B17" s="106"/>
      <c r="C17" s="106"/>
      <c r="D17" s="24"/>
      <c r="E17" s="109" t="s">
        <v>21</v>
      </c>
      <c r="F17" s="109"/>
      <c r="G17" s="109"/>
      <c r="H17" s="109"/>
    </row>
    <row r="18" spans="2:8" s="25" customFormat="1" ht="15.75" customHeight="1">
      <c r="B18" s="106"/>
      <c r="C18" s="106"/>
      <c r="D18" s="26"/>
      <c r="E18" s="110" t="s">
        <v>32</v>
      </c>
      <c r="F18" s="110"/>
      <c r="G18" s="110"/>
      <c r="H18" s="110"/>
    </row>
    <row r="20" ht="15.75">
      <c r="B20" s="17"/>
    </row>
    <row r="22" ht="15.75" hidden="1">
      <c r="A22" s="18" t="s">
        <v>22</v>
      </c>
    </row>
    <row r="23" spans="1:3" ht="15.75" hidden="1">
      <c r="A23" s="19"/>
      <c r="B23" s="107" t="s">
        <v>29</v>
      </c>
      <c r="C23" s="107"/>
    </row>
    <row r="24" spans="1:8" ht="15.75" customHeight="1" hidden="1">
      <c r="A24" s="20" t="s">
        <v>13</v>
      </c>
      <c r="B24" s="101" t="s">
        <v>30</v>
      </c>
      <c r="C24" s="101"/>
      <c r="D24" s="20"/>
      <c r="E24" s="20"/>
      <c r="F24" s="20"/>
      <c r="G24" s="20"/>
      <c r="H24" s="20"/>
    </row>
    <row r="25" spans="1:8" ht="15" customHeight="1" hidden="1">
      <c r="A25" s="20"/>
      <c r="B25" s="101" t="s">
        <v>31</v>
      </c>
      <c r="C25" s="101"/>
      <c r="D25" s="101"/>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4"/>
  <sheetViews>
    <sheetView zoomScalePageLayoutView="0" workbookViewId="0" topLeftCell="A1">
      <selection activeCell="B14" sqref="B14"/>
    </sheetView>
  </sheetViews>
  <sheetFormatPr defaultColWidth="9.00390625" defaultRowHeight="15.75"/>
  <cols>
    <col min="1" max="1" width="23.375" style="0" bestFit="1" customWidth="1"/>
    <col min="2" max="2" width="45.50390625" style="0" customWidth="1"/>
  </cols>
  <sheetData>
    <row r="2" spans="1:2" ht="15.75">
      <c r="A2" s="118" t="s">
        <v>134</v>
      </c>
      <c r="B2" s="118"/>
    </row>
    <row r="4" spans="1:2" ht="15.75">
      <c r="A4" s="40" t="s">
        <v>127</v>
      </c>
      <c r="B4" s="40" t="s">
        <v>181</v>
      </c>
    </row>
    <row r="5" spans="1:2" ht="15.75">
      <c r="A5" s="38" t="s">
        <v>128</v>
      </c>
      <c r="B5" s="38" t="s">
        <v>90</v>
      </c>
    </row>
    <row r="6" spans="1:2" ht="15.75">
      <c r="A6" s="40" t="s">
        <v>137</v>
      </c>
      <c r="B6" s="40" t="s">
        <v>138</v>
      </c>
    </row>
    <row r="7" spans="1:2" ht="15.75">
      <c r="A7" s="38" t="s">
        <v>129</v>
      </c>
      <c r="B7" s="38" t="s">
        <v>173</v>
      </c>
    </row>
    <row r="8" spans="1:2" ht="15.75">
      <c r="A8" s="40" t="s">
        <v>130</v>
      </c>
      <c r="B8" s="40" t="s">
        <v>169</v>
      </c>
    </row>
    <row r="9" spans="1:2" ht="15.75">
      <c r="A9" s="40"/>
      <c r="B9" s="40" t="s">
        <v>93</v>
      </c>
    </row>
    <row r="10" spans="1:2" ht="15.75">
      <c r="A10" s="40"/>
      <c r="B10" s="40" t="s">
        <v>93</v>
      </c>
    </row>
    <row r="11" spans="1:2" ht="15.75">
      <c r="A11" s="38" t="s">
        <v>131</v>
      </c>
      <c r="B11" s="38" t="s">
        <v>132</v>
      </c>
    </row>
    <row r="12" spans="1:2" ht="15.75">
      <c r="A12" s="38"/>
      <c r="B12" s="38" t="s">
        <v>135</v>
      </c>
    </row>
    <row r="13" spans="1:2" ht="15.75">
      <c r="A13" s="38"/>
      <c r="B13" s="38" t="s">
        <v>136</v>
      </c>
    </row>
    <row r="14" spans="1:2" ht="15.75">
      <c r="A14" s="40" t="s">
        <v>133</v>
      </c>
      <c r="B14" s="40" t="s">
        <v>182</v>
      </c>
    </row>
  </sheetData>
  <sheetProtection/>
  <mergeCells count="1">
    <mergeCell ref="A2:B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9"/>
  </sheetPr>
  <dimension ref="A1:V76"/>
  <sheetViews>
    <sheetView zoomScalePageLayoutView="0" workbookViewId="0" topLeftCell="A10">
      <selection activeCell="G22" sqref="G22"/>
    </sheetView>
  </sheetViews>
  <sheetFormatPr defaultColWidth="9.00390625" defaultRowHeight="15.75"/>
  <cols>
    <col min="1" max="1" width="3.50390625" style="27" customWidth="1"/>
    <col min="2" max="2" width="18.50390625" style="27" bestFit="1" customWidth="1"/>
    <col min="3" max="3" width="8.00390625" style="27" customWidth="1"/>
    <col min="4" max="5" width="6.375" style="27" customWidth="1"/>
    <col min="6" max="6" width="6.50390625" style="27" customWidth="1"/>
    <col min="7" max="7" width="6.125" style="27" customWidth="1"/>
    <col min="8" max="8" width="7.625" style="27" customWidth="1"/>
    <col min="9" max="9" width="6.625" style="27" customWidth="1"/>
    <col min="10" max="11" width="6.25390625" style="27" customWidth="1"/>
    <col min="12" max="12" width="5.75390625" style="27" customWidth="1"/>
    <col min="13" max="13" width="4.375" style="27" customWidth="1"/>
    <col min="14" max="14" width="5.875" style="27" customWidth="1"/>
    <col min="15" max="15" width="5.625" style="27" customWidth="1"/>
    <col min="16" max="16" width="5.25390625" style="27" customWidth="1"/>
    <col min="17" max="17" width="5.125" style="27" customWidth="1"/>
    <col min="18" max="18" width="6.25390625" style="27" customWidth="1"/>
    <col min="19" max="19" width="6.625" style="27" customWidth="1"/>
    <col min="20" max="16384" width="9.00390625" style="27" customWidth="1"/>
  </cols>
  <sheetData>
    <row r="1" spans="1:19" ht="20.25" customHeight="1">
      <c r="A1" s="30" t="s">
        <v>15</v>
      </c>
      <c r="B1" s="30"/>
      <c r="C1" s="30"/>
      <c r="E1" s="146" t="s">
        <v>40</v>
      </c>
      <c r="F1" s="146"/>
      <c r="G1" s="146"/>
      <c r="H1" s="146"/>
      <c r="I1" s="146"/>
      <c r="J1" s="146"/>
      <c r="K1" s="146"/>
      <c r="L1" s="146"/>
      <c r="M1" s="146"/>
      <c r="N1" s="146"/>
      <c r="O1" s="146"/>
      <c r="P1" s="29" t="s">
        <v>89</v>
      </c>
      <c r="Q1" s="29"/>
      <c r="R1" s="29"/>
      <c r="S1" s="29"/>
    </row>
    <row r="2" spans="1:19" ht="17.25" customHeight="1">
      <c r="A2" s="144" t="s">
        <v>87</v>
      </c>
      <c r="B2" s="144"/>
      <c r="C2" s="144"/>
      <c r="D2" s="144"/>
      <c r="E2" s="147" t="s">
        <v>20</v>
      </c>
      <c r="F2" s="147"/>
      <c r="G2" s="147"/>
      <c r="H2" s="147"/>
      <c r="I2" s="147"/>
      <c r="J2" s="147"/>
      <c r="K2" s="147"/>
      <c r="L2" s="147"/>
      <c r="M2" s="147"/>
      <c r="N2" s="147"/>
      <c r="O2" s="147"/>
      <c r="P2" s="145" t="str">
        <f>Thongtin!B5</f>
        <v>Cục THADS tỉnh TT Huế</v>
      </c>
      <c r="Q2" s="145"/>
      <c r="R2" s="145"/>
      <c r="S2" s="145"/>
    </row>
    <row r="3" spans="1:19" ht="14.25" customHeight="1">
      <c r="A3" s="144" t="s">
        <v>88</v>
      </c>
      <c r="B3" s="144"/>
      <c r="C3" s="144"/>
      <c r="D3" s="144"/>
      <c r="E3" s="148" t="str">
        <f>Thongtin!B4</f>
        <v>04 tháng / năm 2020</v>
      </c>
      <c r="F3" s="148"/>
      <c r="G3" s="148"/>
      <c r="H3" s="148"/>
      <c r="I3" s="148"/>
      <c r="J3" s="148"/>
      <c r="K3" s="148"/>
      <c r="L3" s="148"/>
      <c r="M3" s="148"/>
      <c r="N3" s="148"/>
      <c r="O3" s="148"/>
      <c r="P3" s="29" t="s">
        <v>91</v>
      </c>
      <c r="Q3" s="31"/>
      <c r="R3" s="29"/>
      <c r="S3" s="29"/>
    </row>
    <row r="4" spans="1:19" ht="14.25" customHeight="1">
      <c r="A4" s="37" t="s">
        <v>71</v>
      </c>
      <c r="B4" s="30"/>
      <c r="C4" s="30"/>
      <c r="D4" s="30"/>
      <c r="E4" s="30"/>
      <c r="F4" s="30"/>
      <c r="G4" s="30"/>
      <c r="H4" s="30"/>
      <c r="I4" s="30"/>
      <c r="J4" s="30"/>
      <c r="K4" s="30"/>
      <c r="L4" s="30"/>
      <c r="M4" s="30"/>
      <c r="N4" s="28"/>
      <c r="O4" s="28"/>
      <c r="P4" s="145" t="str">
        <f>Thongtin!B6</f>
        <v>Tổng cục Thi hành án dân sự</v>
      </c>
      <c r="Q4" s="145"/>
      <c r="R4" s="145"/>
      <c r="S4" s="145"/>
    </row>
    <row r="5" spans="2:19" ht="12.75" customHeight="1">
      <c r="B5" s="19"/>
      <c r="C5" s="19"/>
      <c r="Q5" s="32" t="s">
        <v>86</v>
      </c>
      <c r="R5" s="33"/>
      <c r="S5" s="33"/>
    </row>
    <row r="6" spans="1:19" ht="22.5" customHeight="1">
      <c r="A6" s="111" t="s">
        <v>34</v>
      </c>
      <c r="B6" s="112"/>
      <c r="C6" s="154" t="s">
        <v>72</v>
      </c>
      <c r="D6" s="155"/>
      <c r="E6" s="156"/>
      <c r="F6" s="149" t="s">
        <v>53</v>
      </c>
      <c r="G6" s="130" t="s">
        <v>73</v>
      </c>
      <c r="H6" s="132" t="s">
        <v>54</v>
      </c>
      <c r="I6" s="133"/>
      <c r="J6" s="133"/>
      <c r="K6" s="133"/>
      <c r="L6" s="133"/>
      <c r="M6" s="133"/>
      <c r="N6" s="133"/>
      <c r="O6" s="133"/>
      <c r="P6" s="133"/>
      <c r="Q6" s="134"/>
      <c r="R6" s="119" t="s">
        <v>74</v>
      </c>
      <c r="S6" s="119" t="s">
        <v>75</v>
      </c>
    </row>
    <row r="7" spans="1:22" s="34" customFormat="1" ht="16.5" customHeight="1">
      <c r="A7" s="113"/>
      <c r="B7" s="114"/>
      <c r="C7" s="119" t="s">
        <v>23</v>
      </c>
      <c r="D7" s="122" t="s">
        <v>5</v>
      </c>
      <c r="E7" s="127"/>
      <c r="F7" s="150"/>
      <c r="G7" s="120"/>
      <c r="H7" s="130" t="s">
        <v>18</v>
      </c>
      <c r="I7" s="122" t="s">
        <v>55</v>
      </c>
      <c r="J7" s="123"/>
      <c r="K7" s="123"/>
      <c r="L7" s="123"/>
      <c r="M7" s="123"/>
      <c r="N7" s="123"/>
      <c r="O7" s="123"/>
      <c r="P7" s="124"/>
      <c r="Q7" s="127" t="s">
        <v>76</v>
      </c>
      <c r="R7" s="120"/>
      <c r="S7" s="120"/>
      <c r="T7" s="29"/>
      <c r="U7" s="29"/>
      <c r="V7" s="29"/>
    </row>
    <row r="8" spans="1:19" ht="15.75" customHeight="1">
      <c r="A8" s="113"/>
      <c r="B8" s="114"/>
      <c r="C8" s="120"/>
      <c r="D8" s="143"/>
      <c r="E8" s="129"/>
      <c r="F8" s="150"/>
      <c r="G8" s="120"/>
      <c r="H8" s="120"/>
      <c r="I8" s="130" t="s">
        <v>18</v>
      </c>
      <c r="J8" s="152" t="s">
        <v>5</v>
      </c>
      <c r="K8" s="153"/>
      <c r="L8" s="153"/>
      <c r="M8" s="153"/>
      <c r="N8" s="153"/>
      <c r="O8" s="153"/>
      <c r="P8" s="151"/>
      <c r="Q8" s="128"/>
      <c r="R8" s="120"/>
      <c r="S8" s="120"/>
    </row>
    <row r="9" spans="1:19" ht="15.75" customHeight="1">
      <c r="A9" s="113"/>
      <c r="B9" s="114"/>
      <c r="C9" s="120"/>
      <c r="D9" s="119" t="s">
        <v>77</v>
      </c>
      <c r="E9" s="119" t="s">
        <v>78</v>
      </c>
      <c r="F9" s="150"/>
      <c r="G9" s="120"/>
      <c r="H9" s="120"/>
      <c r="I9" s="120"/>
      <c r="J9" s="151" t="s">
        <v>79</v>
      </c>
      <c r="K9" s="142" t="s">
        <v>80</v>
      </c>
      <c r="L9" s="131" t="s">
        <v>56</v>
      </c>
      <c r="M9" s="130" t="s">
        <v>81</v>
      </c>
      <c r="N9" s="130" t="s">
        <v>57</v>
      </c>
      <c r="O9" s="130" t="s">
        <v>82</v>
      </c>
      <c r="P9" s="130" t="s">
        <v>83</v>
      </c>
      <c r="Q9" s="128"/>
      <c r="R9" s="120"/>
      <c r="S9" s="120"/>
    </row>
    <row r="10" spans="1:19" ht="60.75" customHeight="1">
      <c r="A10" s="138"/>
      <c r="B10" s="139"/>
      <c r="C10" s="121"/>
      <c r="D10" s="121"/>
      <c r="E10" s="121"/>
      <c r="F10" s="143"/>
      <c r="G10" s="121"/>
      <c r="H10" s="121"/>
      <c r="I10" s="121"/>
      <c r="J10" s="151"/>
      <c r="K10" s="142"/>
      <c r="L10" s="131"/>
      <c r="M10" s="121"/>
      <c r="N10" s="121" t="s">
        <v>57</v>
      </c>
      <c r="O10" s="121" t="s">
        <v>82</v>
      </c>
      <c r="P10" s="121" t="s">
        <v>83</v>
      </c>
      <c r="Q10" s="129"/>
      <c r="R10" s="121"/>
      <c r="S10" s="121"/>
    </row>
    <row r="11" spans="1:19" s="21" customFormat="1" ht="11.25" customHeight="1">
      <c r="A11" s="140" t="s">
        <v>4</v>
      </c>
      <c r="B11" s="141"/>
      <c r="C11" s="35">
        <v>1</v>
      </c>
      <c r="D11" s="35">
        <v>2</v>
      </c>
      <c r="E11" s="35">
        <v>3</v>
      </c>
      <c r="F11" s="35">
        <v>4</v>
      </c>
      <c r="G11" s="35">
        <v>5</v>
      </c>
      <c r="H11" s="35">
        <v>6</v>
      </c>
      <c r="I11" s="35">
        <v>7</v>
      </c>
      <c r="J11" s="35">
        <v>8</v>
      </c>
      <c r="K11" s="35">
        <v>9</v>
      </c>
      <c r="L11" s="35">
        <v>10</v>
      </c>
      <c r="M11" s="35">
        <v>11</v>
      </c>
      <c r="N11" s="35">
        <v>12</v>
      </c>
      <c r="O11" s="35">
        <v>13</v>
      </c>
      <c r="P11" s="35">
        <v>14</v>
      </c>
      <c r="Q11" s="35">
        <v>15</v>
      </c>
      <c r="R11" s="35">
        <v>16</v>
      </c>
      <c r="S11" s="35">
        <v>17</v>
      </c>
    </row>
    <row r="12" spans="1:19" s="21" customFormat="1" ht="22.5" customHeight="1">
      <c r="A12" s="136" t="s">
        <v>17</v>
      </c>
      <c r="B12" s="137"/>
      <c r="C12" s="66">
        <f aca="true" t="shared" si="0" ref="C12:R12">C13+C22</f>
        <v>4453</v>
      </c>
      <c r="D12" s="66">
        <f t="shared" si="0"/>
        <v>2414</v>
      </c>
      <c r="E12" s="66">
        <f t="shared" si="0"/>
        <v>2039</v>
      </c>
      <c r="F12" s="66">
        <f t="shared" si="0"/>
        <v>12</v>
      </c>
      <c r="G12" s="66">
        <f t="shared" si="0"/>
        <v>2</v>
      </c>
      <c r="H12" s="66">
        <f t="shared" si="0"/>
        <v>4441</v>
      </c>
      <c r="I12" s="66">
        <f t="shared" si="0"/>
        <v>3044</v>
      </c>
      <c r="J12" s="66">
        <f t="shared" si="0"/>
        <v>1258</v>
      </c>
      <c r="K12" s="66">
        <f t="shared" si="0"/>
        <v>35</v>
      </c>
      <c r="L12" s="66">
        <f t="shared" si="0"/>
        <v>1738</v>
      </c>
      <c r="M12" s="66">
        <f t="shared" si="0"/>
        <v>12</v>
      </c>
      <c r="N12" s="66">
        <f t="shared" si="0"/>
        <v>1</v>
      </c>
      <c r="O12" s="66">
        <f t="shared" si="0"/>
        <v>0</v>
      </c>
      <c r="P12" s="66">
        <f t="shared" si="0"/>
        <v>0</v>
      </c>
      <c r="Q12" s="66">
        <f t="shared" si="0"/>
        <v>1397</v>
      </c>
      <c r="R12" s="66">
        <f t="shared" si="0"/>
        <v>3148</v>
      </c>
      <c r="S12" s="67">
        <f>IF(I12=0,0,(J12+K12)/I12*100)</f>
        <v>42.47700394218134</v>
      </c>
    </row>
    <row r="13" spans="1:19" s="46" customFormat="1" ht="19.5" customHeight="1">
      <c r="A13" s="64" t="s">
        <v>0</v>
      </c>
      <c r="B13" s="65" t="s">
        <v>52</v>
      </c>
      <c r="C13" s="66">
        <f>SUM(C14:C21)</f>
        <v>285</v>
      </c>
      <c r="D13" s="66">
        <f>SUM(D14:D21)</f>
        <v>173</v>
      </c>
      <c r="E13" s="66">
        <f>SUM(E14:E21)</f>
        <v>112</v>
      </c>
      <c r="F13" s="66">
        <f>SUM(F14:F21)</f>
        <v>0</v>
      </c>
      <c r="G13" s="66">
        <f>SUM(G14:G21)</f>
        <v>2</v>
      </c>
      <c r="H13" s="66">
        <f aca="true" t="shared" si="1" ref="H13:H21">I13+Q13</f>
        <v>285</v>
      </c>
      <c r="I13" s="66">
        <f aca="true" t="shared" si="2" ref="I13:Q13">SUM(I14:I21)</f>
        <v>169</v>
      </c>
      <c r="J13" s="66">
        <f t="shared" si="2"/>
        <v>62</v>
      </c>
      <c r="K13" s="66">
        <f t="shared" si="2"/>
        <v>0</v>
      </c>
      <c r="L13" s="66">
        <f t="shared" si="2"/>
        <v>107</v>
      </c>
      <c r="M13" s="66">
        <f t="shared" si="2"/>
        <v>0</v>
      </c>
      <c r="N13" s="66">
        <f t="shared" si="2"/>
        <v>0</v>
      </c>
      <c r="O13" s="66">
        <f t="shared" si="2"/>
        <v>0</v>
      </c>
      <c r="P13" s="66">
        <f t="shared" si="2"/>
        <v>0</v>
      </c>
      <c r="Q13" s="66">
        <f t="shared" si="2"/>
        <v>116</v>
      </c>
      <c r="R13" s="66">
        <f>SUM(L13:Q13)</f>
        <v>223</v>
      </c>
      <c r="S13" s="67">
        <f aca="true" t="shared" si="3" ref="S13:S61">IF(I13=0,0,(J13+K13)/I13*100)</f>
        <v>36.68639053254438</v>
      </c>
    </row>
    <row r="14" spans="1:19" s="46" customFormat="1" ht="19.5" customHeight="1">
      <c r="A14" s="68">
        <v>1.1</v>
      </c>
      <c r="B14" s="69" t="s">
        <v>94</v>
      </c>
      <c r="C14" s="70">
        <f>D14+E14</f>
        <v>2</v>
      </c>
      <c r="D14" s="71">
        <v>0</v>
      </c>
      <c r="E14" s="71">
        <v>2</v>
      </c>
      <c r="F14" s="71">
        <v>0</v>
      </c>
      <c r="G14" s="70">
        <f>C14-H14-F14</f>
        <v>0</v>
      </c>
      <c r="H14" s="70">
        <f t="shared" si="1"/>
        <v>2</v>
      </c>
      <c r="I14" s="70">
        <f aca="true" t="shared" si="4" ref="I14:I21">SUM(J14:P14)</f>
        <v>2</v>
      </c>
      <c r="J14" s="71">
        <v>2</v>
      </c>
      <c r="K14" s="71">
        <v>0</v>
      </c>
      <c r="L14" s="71">
        <v>0</v>
      </c>
      <c r="M14" s="71">
        <v>0</v>
      </c>
      <c r="N14" s="71">
        <v>0</v>
      </c>
      <c r="O14" s="71">
        <v>0</v>
      </c>
      <c r="P14" s="71">
        <v>0</v>
      </c>
      <c r="Q14" s="71">
        <v>0</v>
      </c>
      <c r="R14" s="70">
        <f>SUM(L14:Q14)</f>
        <v>0</v>
      </c>
      <c r="S14" s="72">
        <f t="shared" si="3"/>
        <v>100</v>
      </c>
    </row>
    <row r="15" spans="1:19" s="46" customFormat="1" ht="19.5" customHeight="1">
      <c r="A15" s="68">
        <v>1.2</v>
      </c>
      <c r="B15" s="69" t="s">
        <v>141</v>
      </c>
      <c r="C15" s="70">
        <f aca="true" t="shared" si="5" ref="C15:C21">D15+E15</f>
        <v>29</v>
      </c>
      <c r="D15" s="71">
        <v>14</v>
      </c>
      <c r="E15" s="71">
        <v>15</v>
      </c>
      <c r="F15" s="71">
        <v>0</v>
      </c>
      <c r="G15" s="70">
        <f aca="true" t="shared" si="6" ref="G15:G21">C15-H15-F15</f>
        <v>0</v>
      </c>
      <c r="H15" s="70">
        <f t="shared" si="1"/>
        <v>29</v>
      </c>
      <c r="I15" s="70">
        <f t="shared" si="4"/>
        <v>21</v>
      </c>
      <c r="J15" s="71">
        <v>12</v>
      </c>
      <c r="K15" s="71">
        <v>0</v>
      </c>
      <c r="L15" s="71">
        <v>9</v>
      </c>
      <c r="M15" s="71">
        <v>0</v>
      </c>
      <c r="N15" s="71">
        <v>0</v>
      </c>
      <c r="O15" s="71">
        <v>0</v>
      </c>
      <c r="P15" s="71">
        <v>0</v>
      </c>
      <c r="Q15" s="71">
        <v>8</v>
      </c>
      <c r="R15" s="70">
        <f aca="true" t="shared" si="7" ref="R15:R61">SUM(L15:Q15)</f>
        <v>17</v>
      </c>
      <c r="S15" s="72">
        <f t="shared" si="3"/>
        <v>57.14285714285714</v>
      </c>
    </row>
    <row r="16" spans="1:19" s="46" customFormat="1" ht="19.5" customHeight="1">
      <c r="A16" s="68">
        <v>1.3</v>
      </c>
      <c r="B16" s="69" t="s">
        <v>179</v>
      </c>
      <c r="C16" s="70">
        <f t="shared" si="5"/>
        <v>2</v>
      </c>
      <c r="D16" s="71">
        <v>0</v>
      </c>
      <c r="E16" s="71">
        <v>2</v>
      </c>
      <c r="F16" s="71">
        <v>0</v>
      </c>
      <c r="G16" s="70">
        <f>C16-H16-F16</f>
        <v>0</v>
      </c>
      <c r="H16" s="70">
        <f>I16+Q16</f>
        <v>2</v>
      </c>
      <c r="I16" s="70">
        <f>SUM(J16:P16)</f>
        <v>2</v>
      </c>
      <c r="J16" s="71">
        <v>2</v>
      </c>
      <c r="K16" s="71">
        <v>0</v>
      </c>
      <c r="L16" s="71">
        <v>0</v>
      </c>
      <c r="M16" s="71">
        <v>0</v>
      </c>
      <c r="N16" s="71">
        <v>0</v>
      </c>
      <c r="O16" s="71">
        <v>0</v>
      </c>
      <c r="P16" s="71">
        <v>0</v>
      </c>
      <c r="Q16" s="71">
        <v>0</v>
      </c>
      <c r="R16" s="70">
        <f>SUM(L16:Q16)</f>
        <v>0</v>
      </c>
      <c r="S16" s="72">
        <f>IF(I16=0,0,(J16+K16)/I16*100)</f>
        <v>100</v>
      </c>
    </row>
    <row r="17" spans="1:19" s="46" customFormat="1" ht="19.5" customHeight="1">
      <c r="A17" s="68">
        <v>1.4</v>
      </c>
      <c r="B17" s="69" t="s">
        <v>93</v>
      </c>
      <c r="C17" s="70">
        <f t="shared" si="5"/>
        <v>2</v>
      </c>
      <c r="D17" s="71">
        <v>0</v>
      </c>
      <c r="E17" s="71">
        <v>2</v>
      </c>
      <c r="F17" s="71">
        <v>0</v>
      </c>
      <c r="G17" s="70">
        <f t="shared" si="6"/>
        <v>0</v>
      </c>
      <c r="H17" s="70">
        <f t="shared" si="1"/>
        <v>2</v>
      </c>
      <c r="I17" s="70">
        <f t="shared" si="4"/>
        <v>2</v>
      </c>
      <c r="J17" s="71">
        <v>2</v>
      </c>
      <c r="K17" s="71">
        <v>0</v>
      </c>
      <c r="L17" s="71">
        <v>0</v>
      </c>
      <c r="M17" s="71">
        <v>0</v>
      </c>
      <c r="N17" s="71">
        <v>0</v>
      </c>
      <c r="O17" s="71">
        <v>0</v>
      </c>
      <c r="P17" s="71">
        <v>0</v>
      </c>
      <c r="Q17" s="71">
        <v>0</v>
      </c>
      <c r="R17" s="70">
        <f t="shared" si="7"/>
        <v>0</v>
      </c>
      <c r="S17" s="72">
        <f t="shared" si="3"/>
        <v>100</v>
      </c>
    </row>
    <row r="18" spans="1:19" s="46" customFormat="1" ht="19.5" customHeight="1">
      <c r="A18" s="68">
        <v>1.5</v>
      </c>
      <c r="B18" s="69" t="s">
        <v>164</v>
      </c>
      <c r="C18" s="70">
        <f t="shared" si="5"/>
        <v>97</v>
      </c>
      <c r="D18" s="71">
        <v>65</v>
      </c>
      <c r="E18" s="71">
        <v>32</v>
      </c>
      <c r="F18" s="71">
        <v>0</v>
      </c>
      <c r="G18" s="70">
        <f t="shared" si="6"/>
        <v>0</v>
      </c>
      <c r="H18" s="70">
        <f t="shared" si="1"/>
        <v>97</v>
      </c>
      <c r="I18" s="70">
        <f t="shared" si="4"/>
        <v>47</v>
      </c>
      <c r="J18" s="71">
        <v>17</v>
      </c>
      <c r="K18" s="71">
        <v>0</v>
      </c>
      <c r="L18" s="71">
        <v>30</v>
      </c>
      <c r="M18" s="71">
        <v>0</v>
      </c>
      <c r="N18" s="71">
        <v>0</v>
      </c>
      <c r="O18" s="71">
        <v>0</v>
      </c>
      <c r="P18" s="71">
        <v>0</v>
      </c>
      <c r="Q18" s="71">
        <v>50</v>
      </c>
      <c r="R18" s="70">
        <f t="shared" si="7"/>
        <v>80</v>
      </c>
      <c r="S18" s="72">
        <f t="shared" si="3"/>
        <v>36.17021276595745</v>
      </c>
    </row>
    <row r="19" spans="1:19" s="46" customFormat="1" ht="19.5" customHeight="1">
      <c r="A19" s="68">
        <v>1.6</v>
      </c>
      <c r="B19" s="69" t="s">
        <v>92</v>
      </c>
      <c r="C19" s="70">
        <f t="shared" si="5"/>
        <v>3</v>
      </c>
      <c r="D19" s="71">
        <v>0</v>
      </c>
      <c r="E19" s="71">
        <v>3</v>
      </c>
      <c r="F19" s="71">
        <v>0</v>
      </c>
      <c r="G19" s="70">
        <f t="shared" si="6"/>
        <v>0</v>
      </c>
      <c r="H19" s="70">
        <f t="shared" si="1"/>
        <v>3</v>
      </c>
      <c r="I19" s="70">
        <f t="shared" si="4"/>
        <v>3</v>
      </c>
      <c r="J19" s="71">
        <v>3</v>
      </c>
      <c r="K19" s="71">
        <v>0</v>
      </c>
      <c r="L19" s="71">
        <v>0</v>
      </c>
      <c r="M19" s="71">
        <v>0</v>
      </c>
      <c r="N19" s="71">
        <v>0</v>
      </c>
      <c r="O19" s="71">
        <v>0</v>
      </c>
      <c r="P19" s="71">
        <v>0</v>
      </c>
      <c r="Q19" s="71">
        <v>0</v>
      </c>
      <c r="R19" s="70">
        <f t="shared" si="7"/>
        <v>0</v>
      </c>
      <c r="S19" s="72">
        <f t="shared" si="3"/>
        <v>100</v>
      </c>
    </row>
    <row r="20" spans="1:19" s="46" customFormat="1" ht="19.5" customHeight="1">
      <c r="A20" s="68">
        <v>1.7</v>
      </c>
      <c r="B20" s="69" t="s">
        <v>177</v>
      </c>
      <c r="C20" s="70">
        <f t="shared" si="5"/>
        <v>18</v>
      </c>
      <c r="D20" s="71">
        <v>9</v>
      </c>
      <c r="E20" s="71">
        <v>9</v>
      </c>
      <c r="F20" s="71">
        <v>0</v>
      </c>
      <c r="G20" s="70">
        <f t="shared" si="6"/>
        <v>0</v>
      </c>
      <c r="H20" s="70">
        <f t="shared" si="1"/>
        <v>18</v>
      </c>
      <c r="I20" s="70">
        <f t="shared" si="4"/>
        <v>18</v>
      </c>
      <c r="J20" s="71">
        <v>11</v>
      </c>
      <c r="K20" s="71">
        <v>0</v>
      </c>
      <c r="L20" s="71">
        <v>7</v>
      </c>
      <c r="M20" s="71">
        <v>0</v>
      </c>
      <c r="N20" s="71">
        <v>0</v>
      </c>
      <c r="O20" s="71">
        <v>0</v>
      </c>
      <c r="P20" s="71">
        <v>0</v>
      </c>
      <c r="Q20" s="71">
        <v>0</v>
      </c>
      <c r="R20" s="70">
        <f t="shared" si="7"/>
        <v>7</v>
      </c>
      <c r="S20" s="72">
        <f t="shared" si="3"/>
        <v>61.111111111111114</v>
      </c>
    </row>
    <row r="21" spans="1:19" s="46" customFormat="1" ht="19.5" customHeight="1">
      <c r="A21" s="68">
        <v>1.8</v>
      </c>
      <c r="B21" s="69" t="s">
        <v>178</v>
      </c>
      <c r="C21" s="70">
        <f t="shared" si="5"/>
        <v>132</v>
      </c>
      <c r="D21" s="71">
        <v>85</v>
      </c>
      <c r="E21" s="71">
        <v>47</v>
      </c>
      <c r="F21" s="71">
        <v>0</v>
      </c>
      <c r="G21" s="70">
        <v>2</v>
      </c>
      <c r="H21" s="70">
        <f t="shared" si="1"/>
        <v>132</v>
      </c>
      <c r="I21" s="70">
        <f t="shared" si="4"/>
        <v>74</v>
      </c>
      <c r="J21" s="71">
        <v>13</v>
      </c>
      <c r="K21" s="71">
        <v>0</v>
      </c>
      <c r="L21" s="71">
        <v>61</v>
      </c>
      <c r="M21" s="71">
        <v>0</v>
      </c>
      <c r="N21" s="71">
        <v>0</v>
      </c>
      <c r="O21" s="71">
        <v>0</v>
      </c>
      <c r="P21" s="71">
        <v>0</v>
      </c>
      <c r="Q21" s="71">
        <v>58</v>
      </c>
      <c r="R21" s="70">
        <f t="shared" si="7"/>
        <v>119</v>
      </c>
      <c r="S21" s="72">
        <f t="shared" si="3"/>
        <v>17.56756756756757</v>
      </c>
    </row>
    <row r="22" spans="1:19" s="46" customFormat="1" ht="19.5" customHeight="1">
      <c r="A22" s="48" t="s">
        <v>1</v>
      </c>
      <c r="B22" s="49" t="s">
        <v>10</v>
      </c>
      <c r="C22" s="36">
        <f aca="true" t="shared" si="8" ref="C22:Q22">C23+C25+C27+C32+C37+C42+C46+C50+C53</f>
        <v>4168</v>
      </c>
      <c r="D22" s="36">
        <f t="shared" si="8"/>
        <v>2241</v>
      </c>
      <c r="E22" s="36">
        <f t="shared" si="8"/>
        <v>1927</v>
      </c>
      <c r="F22" s="36">
        <f t="shared" si="8"/>
        <v>12</v>
      </c>
      <c r="G22" s="36">
        <f t="shared" si="8"/>
        <v>0</v>
      </c>
      <c r="H22" s="36">
        <f t="shared" si="8"/>
        <v>4156</v>
      </c>
      <c r="I22" s="36">
        <f t="shared" si="8"/>
        <v>2875</v>
      </c>
      <c r="J22" s="36">
        <f t="shared" si="8"/>
        <v>1196</v>
      </c>
      <c r="K22" s="36">
        <f t="shared" si="8"/>
        <v>35</v>
      </c>
      <c r="L22" s="36">
        <f t="shared" si="8"/>
        <v>1631</v>
      </c>
      <c r="M22" s="36">
        <f t="shared" si="8"/>
        <v>12</v>
      </c>
      <c r="N22" s="36">
        <f t="shared" si="8"/>
        <v>1</v>
      </c>
      <c r="O22" s="36">
        <f t="shared" si="8"/>
        <v>0</v>
      </c>
      <c r="P22" s="36">
        <f t="shared" si="8"/>
        <v>0</v>
      </c>
      <c r="Q22" s="36">
        <f t="shared" si="8"/>
        <v>1281</v>
      </c>
      <c r="R22" s="36">
        <f t="shared" si="7"/>
        <v>2925</v>
      </c>
      <c r="S22" s="39">
        <f t="shared" si="3"/>
        <v>42.81739130434782</v>
      </c>
    </row>
    <row r="23" spans="1:19" s="46" customFormat="1" ht="19.5" customHeight="1">
      <c r="A23" s="48" t="s">
        <v>24</v>
      </c>
      <c r="B23" s="49" t="s">
        <v>97</v>
      </c>
      <c r="C23" s="36">
        <f aca="true" t="shared" si="9" ref="C23:Q23">SUM(C24:C24)</f>
        <v>51</v>
      </c>
      <c r="D23" s="36">
        <f t="shared" si="9"/>
        <v>12</v>
      </c>
      <c r="E23" s="36">
        <f t="shared" si="9"/>
        <v>39</v>
      </c>
      <c r="F23" s="36">
        <f t="shared" si="9"/>
        <v>1</v>
      </c>
      <c r="G23" s="36">
        <f t="shared" si="9"/>
        <v>0</v>
      </c>
      <c r="H23" s="36">
        <f t="shared" si="9"/>
        <v>50</v>
      </c>
      <c r="I23" s="36">
        <f t="shared" si="9"/>
        <v>45</v>
      </c>
      <c r="J23" s="36">
        <f t="shared" si="9"/>
        <v>22</v>
      </c>
      <c r="K23" s="36">
        <f t="shared" si="9"/>
        <v>0</v>
      </c>
      <c r="L23" s="36">
        <f t="shared" si="9"/>
        <v>18</v>
      </c>
      <c r="M23" s="36">
        <f t="shared" si="9"/>
        <v>5</v>
      </c>
      <c r="N23" s="36">
        <f t="shared" si="9"/>
        <v>0</v>
      </c>
      <c r="O23" s="36">
        <f t="shared" si="9"/>
        <v>0</v>
      </c>
      <c r="P23" s="36">
        <f t="shared" si="9"/>
        <v>0</v>
      </c>
      <c r="Q23" s="36">
        <f t="shared" si="9"/>
        <v>5</v>
      </c>
      <c r="R23" s="36">
        <f t="shared" si="7"/>
        <v>28</v>
      </c>
      <c r="S23" s="39">
        <f t="shared" si="3"/>
        <v>48.888888888888886</v>
      </c>
    </row>
    <row r="24" spans="1:19" s="46" customFormat="1" ht="19.5" customHeight="1">
      <c r="A24" s="35" t="s">
        <v>26</v>
      </c>
      <c r="B24" s="50" t="s">
        <v>143</v>
      </c>
      <c r="C24" s="51">
        <f>D24+E24</f>
        <v>51</v>
      </c>
      <c r="D24" s="52">
        <v>12</v>
      </c>
      <c r="E24" s="52">
        <v>39</v>
      </c>
      <c r="F24" s="52">
        <v>1</v>
      </c>
      <c r="G24" s="51">
        <f>C24-H24-F24</f>
        <v>0</v>
      </c>
      <c r="H24" s="51">
        <f>I24+Q24</f>
        <v>50</v>
      </c>
      <c r="I24" s="51">
        <f>SUM(J24:P24)</f>
        <v>45</v>
      </c>
      <c r="J24" s="52">
        <v>22</v>
      </c>
      <c r="K24" s="52">
        <v>0</v>
      </c>
      <c r="L24" s="52">
        <v>18</v>
      </c>
      <c r="M24" s="52">
        <v>5</v>
      </c>
      <c r="N24" s="52">
        <v>0</v>
      </c>
      <c r="O24" s="52">
        <v>0</v>
      </c>
      <c r="P24" s="52">
        <v>0</v>
      </c>
      <c r="Q24" s="52">
        <v>5</v>
      </c>
      <c r="R24" s="51">
        <f t="shared" si="7"/>
        <v>28</v>
      </c>
      <c r="S24" s="53">
        <f>IF(I24=0,0,(J24+K24)/I24*100)</f>
        <v>48.888888888888886</v>
      </c>
    </row>
    <row r="25" spans="1:19" s="46" customFormat="1" ht="19.5" customHeight="1">
      <c r="A25" s="64" t="s">
        <v>25</v>
      </c>
      <c r="B25" s="65" t="s">
        <v>98</v>
      </c>
      <c r="C25" s="66">
        <f aca="true" t="shared" si="10" ref="C25:Q25">SUM(C26:C26)</f>
        <v>84</v>
      </c>
      <c r="D25" s="66">
        <f t="shared" si="10"/>
        <v>27</v>
      </c>
      <c r="E25" s="66">
        <f t="shared" si="10"/>
        <v>57</v>
      </c>
      <c r="F25" s="66">
        <f t="shared" si="10"/>
        <v>0</v>
      </c>
      <c r="G25" s="66">
        <f t="shared" si="10"/>
        <v>0</v>
      </c>
      <c r="H25" s="66">
        <f t="shared" si="10"/>
        <v>84</v>
      </c>
      <c r="I25" s="66">
        <f t="shared" si="10"/>
        <v>67</v>
      </c>
      <c r="J25" s="66">
        <f t="shared" si="10"/>
        <v>46</v>
      </c>
      <c r="K25" s="66">
        <f t="shared" si="10"/>
        <v>0</v>
      </c>
      <c r="L25" s="66">
        <f t="shared" si="10"/>
        <v>21</v>
      </c>
      <c r="M25" s="66">
        <f t="shared" si="10"/>
        <v>0</v>
      </c>
      <c r="N25" s="66">
        <f t="shared" si="10"/>
        <v>0</v>
      </c>
      <c r="O25" s="66">
        <f t="shared" si="10"/>
        <v>0</v>
      </c>
      <c r="P25" s="66">
        <f t="shared" si="10"/>
        <v>0</v>
      </c>
      <c r="Q25" s="66">
        <f t="shared" si="10"/>
        <v>17</v>
      </c>
      <c r="R25" s="66">
        <f t="shared" si="7"/>
        <v>38</v>
      </c>
      <c r="S25" s="67">
        <f t="shared" si="3"/>
        <v>68.65671641791045</v>
      </c>
    </row>
    <row r="26" spans="1:19" s="46" customFormat="1" ht="19.5" customHeight="1">
      <c r="A26" s="68" t="s">
        <v>27</v>
      </c>
      <c r="B26" s="69" t="s">
        <v>142</v>
      </c>
      <c r="C26" s="70">
        <f>D26+E26</f>
        <v>84</v>
      </c>
      <c r="D26" s="71">
        <v>27</v>
      </c>
      <c r="E26" s="71">
        <v>57</v>
      </c>
      <c r="F26" s="71">
        <v>0</v>
      </c>
      <c r="G26" s="70">
        <f aca="true" t="shared" si="11" ref="G26:G61">C26-H26-F26</f>
        <v>0</v>
      </c>
      <c r="H26" s="70">
        <f>I26+Q26</f>
        <v>84</v>
      </c>
      <c r="I26" s="70">
        <f>SUM(J26:P26)</f>
        <v>67</v>
      </c>
      <c r="J26" s="71">
        <v>46</v>
      </c>
      <c r="K26" s="71">
        <v>0</v>
      </c>
      <c r="L26" s="71">
        <v>21</v>
      </c>
      <c r="M26" s="71">
        <v>0</v>
      </c>
      <c r="N26" s="71">
        <v>0</v>
      </c>
      <c r="O26" s="71">
        <v>0</v>
      </c>
      <c r="P26" s="71">
        <v>0</v>
      </c>
      <c r="Q26" s="71">
        <v>17</v>
      </c>
      <c r="R26" s="70">
        <f t="shared" si="7"/>
        <v>38</v>
      </c>
      <c r="S26" s="72">
        <f t="shared" si="3"/>
        <v>68.65671641791045</v>
      </c>
    </row>
    <row r="27" spans="1:19" s="46" customFormat="1" ht="19.5" customHeight="1">
      <c r="A27" s="48" t="s">
        <v>28</v>
      </c>
      <c r="B27" s="49" t="s">
        <v>99</v>
      </c>
      <c r="C27" s="36">
        <f aca="true" t="shared" si="12" ref="C27:Q27">SUM(C28:C31)</f>
        <v>348</v>
      </c>
      <c r="D27" s="36">
        <f t="shared" si="12"/>
        <v>163</v>
      </c>
      <c r="E27" s="36">
        <f t="shared" si="12"/>
        <v>185</v>
      </c>
      <c r="F27" s="36">
        <f t="shared" si="12"/>
        <v>2</v>
      </c>
      <c r="G27" s="36">
        <f t="shared" si="12"/>
        <v>0</v>
      </c>
      <c r="H27" s="36">
        <f t="shared" si="12"/>
        <v>346</v>
      </c>
      <c r="I27" s="36">
        <f t="shared" si="12"/>
        <v>266</v>
      </c>
      <c r="J27" s="36">
        <f t="shared" si="12"/>
        <v>150</v>
      </c>
      <c r="K27" s="36">
        <f t="shared" si="12"/>
        <v>0</v>
      </c>
      <c r="L27" s="36">
        <f t="shared" si="12"/>
        <v>116</v>
      </c>
      <c r="M27" s="36">
        <f t="shared" si="12"/>
        <v>0</v>
      </c>
      <c r="N27" s="36">
        <f t="shared" si="12"/>
        <v>0</v>
      </c>
      <c r="O27" s="36">
        <f t="shared" si="12"/>
        <v>0</v>
      </c>
      <c r="P27" s="36">
        <f t="shared" si="12"/>
        <v>0</v>
      </c>
      <c r="Q27" s="36">
        <f t="shared" si="12"/>
        <v>80</v>
      </c>
      <c r="R27" s="36">
        <f t="shared" si="7"/>
        <v>196</v>
      </c>
      <c r="S27" s="39">
        <f t="shared" si="3"/>
        <v>56.390977443609025</v>
      </c>
    </row>
    <row r="28" spans="1:19" s="46" customFormat="1" ht="19.5" customHeight="1">
      <c r="A28" s="35" t="s">
        <v>59</v>
      </c>
      <c r="B28" s="50" t="s">
        <v>146</v>
      </c>
      <c r="C28" s="51">
        <f>D28+E28</f>
        <v>64</v>
      </c>
      <c r="D28" s="52">
        <v>16</v>
      </c>
      <c r="E28" s="52">
        <v>48</v>
      </c>
      <c r="F28" s="52">
        <v>0</v>
      </c>
      <c r="G28" s="51">
        <f t="shared" si="11"/>
        <v>0</v>
      </c>
      <c r="H28" s="51">
        <f>I28+Q28</f>
        <v>64</v>
      </c>
      <c r="I28" s="51">
        <f>SUM(J28:P28)</f>
        <v>53</v>
      </c>
      <c r="J28" s="52">
        <v>40</v>
      </c>
      <c r="K28" s="52">
        <v>0</v>
      </c>
      <c r="L28" s="52">
        <v>13</v>
      </c>
      <c r="M28" s="52">
        <v>0</v>
      </c>
      <c r="N28" s="52">
        <v>0</v>
      </c>
      <c r="O28" s="52">
        <v>0</v>
      </c>
      <c r="P28" s="52">
        <v>0</v>
      </c>
      <c r="Q28" s="52">
        <v>11</v>
      </c>
      <c r="R28" s="51">
        <f t="shared" si="7"/>
        <v>24</v>
      </c>
      <c r="S28" s="53">
        <f t="shared" si="3"/>
        <v>75.47169811320755</v>
      </c>
    </row>
    <row r="29" spans="1:19" s="46" customFormat="1" ht="19.5" customHeight="1">
      <c r="A29" s="35" t="s">
        <v>60</v>
      </c>
      <c r="B29" s="50" t="s">
        <v>144</v>
      </c>
      <c r="C29" s="51">
        <f>D29+E29</f>
        <v>55</v>
      </c>
      <c r="D29" s="52">
        <v>27</v>
      </c>
      <c r="E29" s="52">
        <v>28</v>
      </c>
      <c r="F29" s="52">
        <v>0</v>
      </c>
      <c r="G29" s="51">
        <f t="shared" si="11"/>
        <v>0</v>
      </c>
      <c r="H29" s="51">
        <f aca="true" t="shared" si="13" ref="H29:H61">I29+Q29</f>
        <v>55</v>
      </c>
      <c r="I29" s="51">
        <f aca="true" t="shared" si="14" ref="I29:I61">SUM(J29:P29)</f>
        <v>43</v>
      </c>
      <c r="J29" s="52">
        <v>23</v>
      </c>
      <c r="K29" s="52">
        <v>0</v>
      </c>
      <c r="L29" s="52">
        <v>20</v>
      </c>
      <c r="M29" s="52">
        <v>0</v>
      </c>
      <c r="N29" s="52">
        <v>0</v>
      </c>
      <c r="O29" s="52">
        <v>0</v>
      </c>
      <c r="P29" s="52">
        <v>0</v>
      </c>
      <c r="Q29" s="52">
        <v>12</v>
      </c>
      <c r="R29" s="51">
        <f t="shared" si="7"/>
        <v>32</v>
      </c>
      <c r="S29" s="53">
        <f t="shared" si="3"/>
        <v>53.48837209302325</v>
      </c>
    </row>
    <row r="30" spans="1:19" s="46" customFormat="1" ht="19.5" customHeight="1">
      <c r="A30" s="35" t="s">
        <v>61</v>
      </c>
      <c r="B30" s="50" t="s">
        <v>145</v>
      </c>
      <c r="C30" s="51">
        <f>D30+E30</f>
        <v>140</v>
      </c>
      <c r="D30" s="52">
        <v>71</v>
      </c>
      <c r="E30" s="52">
        <v>69</v>
      </c>
      <c r="F30" s="52">
        <v>2</v>
      </c>
      <c r="G30" s="51">
        <f t="shared" si="11"/>
        <v>0</v>
      </c>
      <c r="H30" s="51">
        <f t="shared" si="13"/>
        <v>138</v>
      </c>
      <c r="I30" s="51">
        <f t="shared" si="14"/>
        <v>108</v>
      </c>
      <c r="J30" s="52">
        <v>54</v>
      </c>
      <c r="K30" s="52">
        <v>0</v>
      </c>
      <c r="L30" s="52">
        <v>54</v>
      </c>
      <c r="M30" s="52">
        <v>0</v>
      </c>
      <c r="N30" s="52">
        <v>0</v>
      </c>
      <c r="O30" s="52">
        <v>0</v>
      </c>
      <c r="P30" s="52">
        <v>0</v>
      </c>
      <c r="Q30" s="52">
        <v>30</v>
      </c>
      <c r="R30" s="51">
        <f t="shared" si="7"/>
        <v>84</v>
      </c>
      <c r="S30" s="53">
        <f t="shared" si="3"/>
        <v>50</v>
      </c>
    </row>
    <row r="31" spans="1:19" s="46" customFormat="1" ht="19.5" customHeight="1">
      <c r="A31" s="35" t="s">
        <v>172</v>
      </c>
      <c r="B31" s="50" t="s">
        <v>171</v>
      </c>
      <c r="C31" s="51">
        <f>D31+E31</f>
        <v>89</v>
      </c>
      <c r="D31" s="52">
        <v>49</v>
      </c>
      <c r="E31" s="52">
        <v>40</v>
      </c>
      <c r="F31" s="52">
        <v>0</v>
      </c>
      <c r="G31" s="51">
        <f>C31-H31-F31</f>
        <v>0</v>
      </c>
      <c r="H31" s="51">
        <f>I31+Q31</f>
        <v>89</v>
      </c>
      <c r="I31" s="51">
        <f>SUM(J31:P31)</f>
        <v>62</v>
      </c>
      <c r="J31" s="52">
        <v>33</v>
      </c>
      <c r="K31" s="52">
        <v>0</v>
      </c>
      <c r="L31" s="52">
        <v>29</v>
      </c>
      <c r="M31" s="52">
        <v>0</v>
      </c>
      <c r="N31" s="52">
        <v>0</v>
      </c>
      <c r="O31" s="52">
        <v>0</v>
      </c>
      <c r="P31" s="52">
        <v>0</v>
      </c>
      <c r="Q31" s="52">
        <v>27</v>
      </c>
      <c r="R31" s="51">
        <f t="shared" si="7"/>
        <v>56</v>
      </c>
      <c r="S31" s="53">
        <f t="shared" si="3"/>
        <v>53.2258064516129</v>
      </c>
    </row>
    <row r="32" spans="1:19" s="46" customFormat="1" ht="19.5" customHeight="1">
      <c r="A32" s="48" t="s">
        <v>35</v>
      </c>
      <c r="B32" s="49" t="s">
        <v>100</v>
      </c>
      <c r="C32" s="36">
        <f aca="true" t="shared" si="15" ref="C32:Q32">SUM(C33:C36)</f>
        <v>368</v>
      </c>
      <c r="D32" s="36">
        <f t="shared" si="15"/>
        <v>187</v>
      </c>
      <c r="E32" s="36">
        <f t="shared" si="15"/>
        <v>181</v>
      </c>
      <c r="F32" s="36">
        <f t="shared" si="15"/>
        <v>0</v>
      </c>
      <c r="G32" s="36">
        <f t="shared" si="15"/>
        <v>0</v>
      </c>
      <c r="H32" s="36">
        <f t="shared" si="15"/>
        <v>368</v>
      </c>
      <c r="I32" s="36">
        <f t="shared" si="15"/>
        <v>284</v>
      </c>
      <c r="J32" s="36">
        <f t="shared" si="15"/>
        <v>129</v>
      </c>
      <c r="K32" s="36">
        <f t="shared" si="15"/>
        <v>0</v>
      </c>
      <c r="L32" s="36">
        <f t="shared" si="15"/>
        <v>153</v>
      </c>
      <c r="M32" s="36">
        <f t="shared" si="15"/>
        <v>2</v>
      </c>
      <c r="N32" s="36">
        <f t="shared" si="15"/>
        <v>0</v>
      </c>
      <c r="O32" s="36">
        <f t="shared" si="15"/>
        <v>0</v>
      </c>
      <c r="P32" s="36">
        <f t="shared" si="15"/>
        <v>0</v>
      </c>
      <c r="Q32" s="36">
        <f t="shared" si="15"/>
        <v>84</v>
      </c>
      <c r="R32" s="36">
        <f t="shared" si="7"/>
        <v>239</v>
      </c>
      <c r="S32" s="39">
        <f t="shared" si="3"/>
        <v>45.42253521126761</v>
      </c>
    </row>
    <row r="33" spans="1:19" s="46" customFormat="1" ht="19.5" customHeight="1">
      <c r="A33" s="35" t="s">
        <v>62</v>
      </c>
      <c r="B33" s="50" t="s">
        <v>147</v>
      </c>
      <c r="C33" s="51">
        <f aca="true" t="shared" si="16" ref="C33:C61">D33+E33</f>
        <v>10</v>
      </c>
      <c r="D33" s="52">
        <v>1</v>
      </c>
      <c r="E33" s="52">
        <v>9</v>
      </c>
      <c r="F33" s="52">
        <v>0</v>
      </c>
      <c r="G33" s="51">
        <f t="shared" si="11"/>
        <v>0</v>
      </c>
      <c r="H33" s="51">
        <f t="shared" si="13"/>
        <v>10</v>
      </c>
      <c r="I33" s="51">
        <f t="shared" si="14"/>
        <v>9</v>
      </c>
      <c r="J33" s="52">
        <v>9</v>
      </c>
      <c r="K33" s="52">
        <v>0</v>
      </c>
      <c r="L33" s="52">
        <v>0</v>
      </c>
      <c r="M33" s="52">
        <v>0</v>
      </c>
      <c r="N33" s="52">
        <v>0</v>
      </c>
      <c r="O33" s="52">
        <v>0</v>
      </c>
      <c r="P33" s="52">
        <v>0</v>
      </c>
      <c r="Q33" s="52">
        <v>1</v>
      </c>
      <c r="R33" s="51">
        <f t="shared" si="7"/>
        <v>1</v>
      </c>
      <c r="S33" s="53">
        <f t="shared" si="3"/>
        <v>100</v>
      </c>
    </row>
    <row r="34" spans="1:19" s="46" customFormat="1" ht="19.5" customHeight="1">
      <c r="A34" s="35" t="s">
        <v>63</v>
      </c>
      <c r="B34" s="50" t="s">
        <v>148</v>
      </c>
      <c r="C34" s="51">
        <f t="shared" si="16"/>
        <v>107</v>
      </c>
      <c r="D34" s="52">
        <v>66</v>
      </c>
      <c r="E34" s="52">
        <v>41</v>
      </c>
      <c r="F34" s="52">
        <v>0</v>
      </c>
      <c r="G34" s="51">
        <f t="shared" si="11"/>
        <v>0</v>
      </c>
      <c r="H34" s="51">
        <f t="shared" si="13"/>
        <v>107</v>
      </c>
      <c r="I34" s="51">
        <f t="shared" si="14"/>
        <v>83</v>
      </c>
      <c r="J34" s="52">
        <v>28</v>
      </c>
      <c r="K34" s="52">
        <v>0</v>
      </c>
      <c r="L34" s="52">
        <v>53</v>
      </c>
      <c r="M34" s="52">
        <v>2</v>
      </c>
      <c r="N34" s="52">
        <v>0</v>
      </c>
      <c r="O34" s="52">
        <v>0</v>
      </c>
      <c r="P34" s="52">
        <v>0</v>
      </c>
      <c r="Q34" s="52">
        <v>24</v>
      </c>
      <c r="R34" s="51">
        <f t="shared" si="7"/>
        <v>79</v>
      </c>
      <c r="S34" s="53">
        <f t="shared" si="3"/>
        <v>33.734939759036145</v>
      </c>
    </row>
    <row r="35" spans="1:19" s="46" customFormat="1" ht="19.5" customHeight="1">
      <c r="A35" s="35" t="s">
        <v>64</v>
      </c>
      <c r="B35" s="50" t="s">
        <v>149</v>
      </c>
      <c r="C35" s="51">
        <f t="shared" si="16"/>
        <v>136</v>
      </c>
      <c r="D35" s="52">
        <v>66</v>
      </c>
      <c r="E35" s="52">
        <v>70</v>
      </c>
      <c r="F35" s="52">
        <v>0</v>
      </c>
      <c r="G35" s="51">
        <f t="shared" si="11"/>
        <v>0</v>
      </c>
      <c r="H35" s="51">
        <f t="shared" si="13"/>
        <v>136</v>
      </c>
      <c r="I35" s="51">
        <f t="shared" si="14"/>
        <v>105</v>
      </c>
      <c r="J35" s="52">
        <v>56</v>
      </c>
      <c r="K35" s="52">
        <v>0</v>
      </c>
      <c r="L35" s="52">
        <v>49</v>
      </c>
      <c r="M35" s="52">
        <v>0</v>
      </c>
      <c r="N35" s="52">
        <v>0</v>
      </c>
      <c r="O35" s="52">
        <v>0</v>
      </c>
      <c r="P35" s="52">
        <v>0</v>
      </c>
      <c r="Q35" s="52">
        <v>31</v>
      </c>
      <c r="R35" s="51">
        <f t="shared" si="7"/>
        <v>80</v>
      </c>
      <c r="S35" s="53">
        <f t="shared" si="3"/>
        <v>53.333333333333336</v>
      </c>
    </row>
    <row r="36" spans="1:19" s="46" customFormat="1" ht="19.5" customHeight="1">
      <c r="A36" s="35" t="s">
        <v>65</v>
      </c>
      <c r="B36" s="50" t="s">
        <v>150</v>
      </c>
      <c r="C36" s="51">
        <f t="shared" si="16"/>
        <v>115</v>
      </c>
      <c r="D36" s="52">
        <v>54</v>
      </c>
      <c r="E36" s="52">
        <v>61</v>
      </c>
      <c r="F36" s="52">
        <v>0</v>
      </c>
      <c r="G36" s="51">
        <f t="shared" si="11"/>
        <v>0</v>
      </c>
      <c r="H36" s="51">
        <f t="shared" si="13"/>
        <v>115</v>
      </c>
      <c r="I36" s="51">
        <f t="shared" si="14"/>
        <v>87</v>
      </c>
      <c r="J36" s="52">
        <v>36</v>
      </c>
      <c r="K36" s="52">
        <v>0</v>
      </c>
      <c r="L36" s="52">
        <v>51</v>
      </c>
      <c r="M36" s="52">
        <v>0</v>
      </c>
      <c r="N36" s="52">
        <v>0</v>
      </c>
      <c r="O36" s="52">
        <v>0</v>
      </c>
      <c r="P36" s="52">
        <v>0</v>
      </c>
      <c r="Q36" s="52">
        <v>28</v>
      </c>
      <c r="R36" s="51">
        <f t="shared" si="7"/>
        <v>79</v>
      </c>
      <c r="S36" s="53">
        <f t="shared" si="3"/>
        <v>41.37931034482759</v>
      </c>
    </row>
    <row r="37" spans="1:19" s="46" customFormat="1" ht="19.5" customHeight="1">
      <c r="A37" s="48" t="s">
        <v>36</v>
      </c>
      <c r="B37" s="49" t="s">
        <v>101</v>
      </c>
      <c r="C37" s="36">
        <f aca="true" t="shared" si="17" ref="C37:Q37">SUM(C38:C41)</f>
        <v>435</v>
      </c>
      <c r="D37" s="36">
        <f t="shared" si="17"/>
        <v>191</v>
      </c>
      <c r="E37" s="36">
        <f t="shared" si="17"/>
        <v>244</v>
      </c>
      <c r="F37" s="36">
        <f t="shared" si="17"/>
        <v>3</v>
      </c>
      <c r="G37" s="36">
        <f t="shared" si="17"/>
        <v>0</v>
      </c>
      <c r="H37" s="36">
        <f t="shared" si="17"/>
        <v>432</v>
      </c>
      <c r="I37" s="36">
        <f t="shared" si="17"/>
        <v>352</v>
      </c>
      <c r="J37" s="36">
        <f t="shared" si="17"/>
        <v>133</v>
      </c>
      <c r="K37" s="36">
        <f t="shared" si="17"/>
        <v>0</v>
      </c>
      <c r="L37" s="36">
        <f t="shared" si="17"/>
        <v>219</v>
      </c>
      <c r="M37" s="36">
        <f t="shared" si="17"/>
        <v>0</v>
      </c>
      <c r="N37" s="36">
        <f t="shared" si="17"/>
        <v>0</v>
      </c>
      <c r="O37" s="36">
        <f t="shared" si="17"/>
        <v>0</v>
      </c>
      <c r="P37" s="36">
        <f t="shared" si="17"/>
        <v>0</v>
      </c>
      <c r="Q37" s="36">
        <f t="shared" si="17"/>
        <v>80</v>
      </c>
      <c r="R37" s="36">
        <f t="shared" si="7"/>
        <v>299</v>
      </c>
      <c r="S37" s="39">
        <f t="shared" si="3"/>
        <v>37.784090909090914</v>
      </c>
    </row>
    <row r="38" spans="1:19" s="46" customFormat="1" ht="19.5" customHeight="1">
      <c r="A38" s="35" t="s">
        <v>66</v>
      </c>
      <c r="B38" s="50" t="s">
        <v>154</v>
      </c>
      <c r="C38" s="51">
        <f t="shared" si="16"/>
        <v>152</v>
      </c>
      <c r="D38" s="52">
        <v>74</v>
      </c>
      <c r="E38" s="52">
        <v>78</v>
      </c>
      <c r="F38" s="52">
        <v>0</v>
      </c>
      <c r="G38" s="51">
        <f t="shared" si="11"/>
        <v>0</v>
      </c>
      <c r="H38" s="51">
        <f t="shared" si="13"/>
        <v>152</v>
      </c>
      <c r="I38" s="51">
        <f t="shared" si="14"/>
        <v>112</v>
      </c>
      <c r="J38" s="52">
        <v>44</v>
      </c>
      <c r="K38" s="52">
        <v>0</v>
      </c>
      <c r="L38" s="52">
        <v>68</v>
      </c>
      <c r="M38" s="52">
        <v>0</v>
      </c>
      <c r="N38" s="52">
        <v>0</v>
      </c>
      <c r="O38" s="52">
        <v>0</v>
      </c>
      <c r="P38" s="52">
        <v>0</v>
      </c>
      <c r="Q38" s="52">
        <v>40</v>
      </c>
      <c r="R38" s="51">
        <f t="shared" si="7"/>
        <v>108</v>
      </c>
      <c r="S38" s="53">
        <f t="shared" si="3"/>
        <v>39.285714285714285</v>
      </c>
    </row>
    <row r="39" spans="1:19" s="46" customFormat="1" ht="19.5" customHeight="1">
      <c r="A39" s="35" t="s">
        <v>67</v>
      </c>
      <c r="B39" s="50" t="s">
        <v>151</v>
      </c>
      <c r="C39" s="51">
        <f t="shared" si="16"/>
        <v>2</v>
      </c>
      <c r="D39" s="52">
        <v>1</v>
      </c>
      <c r="E39" s="52">
        <v>1</v>
      </c>
      <c r="F39" s="52">
        <v>0</v>
      </c>
      <c r="G39" s="51">
        <f>C39-H39-F39</f>
        <v>0</v>
      </c>
      <c r="H39" s="51">
        <f>I39+Q39</f>
        <v>2</v>
      </c>
      <c r="I39" s="51">
        <f>SUM(J39:P39)</f>
        <v>1</v>
      </c>
      <c r="J39" s="52">
        <v>1</v>
      </c>
      <c r="K39" s="52">
        <v>0</v>
      </c>
      <c r="L39" s="52">
        <v>0</v>
      </c>
      <c r="M39" s="52">
        <v>0</v>
      </c>
      <c r="N39" s="52">
        <v>0</v>
      </c>
      <c r="O39" s="52">
        <v>0</v>
      </c>
      <c r="P39" s="52">
        <v>0</v>
      </c>
      <c r="Q39" s="52">
        <v>1</v>
      </c>
      <c r="R39" s="51">
        <f t="shared" si="7"/>
        <v>1</v>
      </c>
      <c r="S39" s="53">
        <f t="shared" si="3"/>
        <v>100</v>
      </c>
    </row>
    <row r="40" spans="1:19" s="46" customFormat="1" ht="19.5" customHeight="1">
      <c r="A40" s="35" t="s">
        <v>68</v>
      </c>
      <c r="B40" s="50" t="s">
        <v>152</v>
      </c>
      <c r="C40" s="51">
        <f t="shared" si="16"/>
        <v>114</v>
      </c>
      <c r="D40" s="52">
        <v>57</v>
      </c>
      <c r="E40" s="52">
        <v>57</v>
      </c>
      <c r="F40" s="52">
        <v>0</v>
      </c>
      <c r="G40" s="51">
        <f>C40-H40-F40</f>
        <v>0</v>
      </c>
      <c r="H40" s="51">
        <f>I40+Q40</f>
        <v>114</v>
      </c>
      <c r="I40" s="51">
        <f>SUM(J40:P40)</f>
        <v>92</v>
      </c>
      <c r="J40" s="52">
        <v>30</v>
      </c>
      <c r="K40" s="52">
        <v>0</v>
      </c>
      <c r="L40" s="52">
        <v>62</v>
      </c>
      <c r="M40" s="52">
        <v>0</v>
      </c>
      <c r="N40" s="52">
        <v>0</v>
      </c>
      <c r="O40" s="52">
        <v>0</v>
      </c>
      <c r="P40" s="52">
        <v>0</v>
      </c>
      <c r="Q40" s="52">
        <v>22</v>
      </c>
      <c r="R40" s="51">
        <f t="shared" si="7"/>
        <v>84</v>
      </c>
      <c r="S40" s="53">
        <f t="shared" si="3"/>
        <v>32.608695652173914</v>
      </c>
    </row>
    <row r="41" spans="1:19" s="46" customFormat="1" ht="19.5" customHeight="1">
      <c r="A41" s="35" t="s">
        <v>140</v>
      </c>
      <c r="B41" s="50" t="s">
        <v>153</v>
      </c>
      <c r="C41" s="51">
        <f>D41+E41</f>
        <v>167</v>
      </c>
      <c r="D41" s="52">
        <v>59</v>
      </c>
      <c r="E41" s="52">
        <v>108</v>
      </c>
      <c r="F41" s="52">
        <v>3</v>
      </c>
      <c r="G41" s="51">
        <f>C41-H41-F41</f>
        <v>0</v>
      </c>
      <c r="H41" s="51">
        <f>I41+Q41</f>
        <v>164</v>
      </c>
      <c r="I41" s="51">
        <f>SUM(J41:P41)</f>
        <v>147</v>
      </c>
      <c r="J41" s="52">
        <v>58</v>
      </c>
      <c r="K41" s="52">
        <v>0</v>
      </c>
      <c r="L41" s="52">
        <v>89</v>
      </c>
      <c r="M41" s="52">
        <v>0</v>
      </c>
      <c r="N41" s="52">
        <v>0</v>
      </c>
      <c r="O41" s="52">
        <v>0</v>
      </c>
      <c r="P41" s="52">
        <v>0</v>
      </c>
      <c r="Q41" s="52">
        <v>17</v>
      </c>
      <c r="R41" s="51">
        <f>SUM(L41:Q41)</f>
        <v>106</v>
      </c>
      <c r="S41" s="53">
        <f>IF(I41=0,0,(J41+K41)/I41*100)</f>
        <v>39.455782312925166</v>
      </c>
    </row>
    <row r="42" spans="1:19" s="46" customFormat="1" ht="19.5" customHeight="1">
      <c r="A42" s="48" t="s">
        <v>37</v>
      </c>
      <c r="B42" s="49" t="s">
        <v>102</v>
      </c>
      <c r="C42" s="36">
        <f aca="true" t="shared" si="18" ref="C42:Q42">SUM(C43:C45)</f>
        <v>277</v>
      </c>
      <c r="D42" s="36">
        <f t="shared" si="18"/>
        <v>107</v>
      </c>
      <c r="E42" s="36">
        <f t="shared" si="18"/>
        <v>170</v>
      </c>
      <c r="F42" s="36">
        <f t="shared" si="18"/>
        <v>5</v>
      </c>
      <c r="G42" s="36">
        <f t="shared" si="18"/>
        <v>0</v>
      </c>
      <c r="H42" s="36">
        <f t="shared" si="18"/>
        <v>272</v>
      </c>
      <c r="I42" s="36">
        <f t="shared" si="18"/>
        <v>232</v>
      </c>
      <c r="J42" s="36">
        <f t="shared" si="18"/>
        <v>86</v>
      </c>
      <c r="K42" s="36">
        <f t="shared" si="18"/>
        <v>0</v>
      </c>
      <c r="L42" s="36">
        <f t="shared" si="18"/>
        <v>144</v>
      </c>
      <c r="M42" s="36">
        <f t="shared" si="18"/>
        <v>2</v>
      </c>
      <c r="N42" s="36">
        <f t="shared" si="18"/>
        <v>0</v>
      </c>
      <c r="O42" s="36">
        <f t="shared" si="18"/>
        <v>0</v>
      </c>
      <c r="P42" s="36">
        <f t="shared" si="18"/>
        <v>0</v>
      </c>
      <c r="Q42" s="36">
        <f t="shared" si="18"/>
        <v>40</v>
      </c>
      <c r="R42" s="36">
        <f t="shared" si="7"/>
        <v>186</v>
      </c>
      <c r="S42" s="39">
        <f t="shared" si="3"/>
        <v>37.06896551724138</v>
      </c>
    </row>
    <row r="43" spans="1:19" s="46" customFormat="1" ht="19.5" customHeight="1">
      <c r="A43" s="35" t="s">
        <v>103</v>
      </c>
      <c r="B43" s="50" t="s">
        <v>156</v>
      </c>
      <c r="C43" s="51">
        <f t="shared" si="16"/>
        <v>197</v>
      </c>
      <c r="D43" s="52">
        <v>68</v>
      </c>
      <c r="E43" s="52">
        <v>129</v>
      </c>
      <c r="F43" s="52">
        <v>4</v>
      </c>
      <c r="G43" s="51">
        <f t="shared" si="11"/>
        <v>0</v>
      </c>
      <c r="H43" s="51">
        <f t="shared" si="13"/>
        <v>193</v>
      </c>
      <c r="I43" s="51">
        <f t="shared" si="14"/>
        <v>169</v>
      </c>
      <c r="J43" s="52">
        <v>63</v>
      </c>
      <c r="K43" s="52">
        <v>0</v>
      </c>
      <c r="L43" s="52">
        <v>104</v>
      </c>
      <c r="M43" s="52">
        <v>2</v>
      </c>
      <c r="N43" s="52">
        <v>0</v>
      </c>
      <c r="O43" s="52">
        <v>0</v>
      </c>
      <c r="P43" s="52">
        <v>0</v>
      </c>
      <c r="Q43" s="52">
        <v>24</v>
      </c>
      <c r="R43" s="51">
        <f t="shared" si="7"/>
        <v>130</v>
      </c>
      <c r="S43" s="53">
        <f t="shared" si="3"/>
        <v>37.278106508875744</v>
      </c>
    </row>
    <row r="44" spans="1:19" s="46" customFormat="1" ht="19.5" customHeight="1">
      <c r="A44" s="35" t="s">
        <v>104</v>
      </c>
      <c r="B44" s="50" t="s">
        <v>155</v>
      </c>
      <c r="C44" s="51">
        <f t="shared" si="16"/>
        <v>5</v>
      </c>
      <c r="D44" s="52">
        <v>1</v>
      </c>
      <c r="E44" s="52">
        <v>4</v>
      </c>
      <c r="F44" s="52"/>
      <c r="G44" s="51">
        <f>C44-H44-F44</f>
        <v>0</v>
      </c>
      <c r="H44" s="51">
        <f>I44+Q44</f>
        <v>5</v>
      </c>
      <c r="I44" s="51">
        <f>SUM(J44:P44)</f>
        <v>5</v>
      </c>
      <c r="J44" s="52">
        <v>5</v>
      </c>
      <c r="K44" s="52"/>
      <c r="L44" s="52">
        <v>0</v>
      </c>
      <c r="M44" s="52"/>
      <c r="N44" s="52"/>
      <c r="O44" s="52"/>
      <c r="P44" s="52"/>
      <c r="Q44" s="52"/>
      <c r="R44" s="51">
        <f>SUM(L44:Q44)</f>
        <v>0</v>
      </c>
      <c r="S44" s="53">
        <f>IF(I44=0,0,(J44+K44)/I44*100)</f>
        <v>100</v>
      </c>
    </row>
    <row r="45" spans="1:19" s="46" customFormat="1" ht="19.5" customHeight="1">
      <c r="A45" s="35" t="s">
        <v>175</v>
      </c>
      <c r="B45" s="50" t="s">
        <v>174</v>
      </c>
      <c r="C45" s="51">
        <f t="shared" si="16"/>
        <v>75</v>
      </c>
      <c r="D45" s="52">
        <v>38</v>
      </c>
      <c r="E45" s="52">
        <v>37</v>
      </c>
      <c r="F45" s="52">
        <v>1</v>
      </c>
      <c r="G45" s="51">
        <f>C45-H45-F45</f>
        <v>0</v>
      </c>
      <c r="H45" s="51">
        <f>I45+Q45</f>
        <v>74</v>
      </c>
      <c r="I45" s="51">
        <f>SUM(J45:P45)</f>
        <v>58</v>
      </c>
      <c r="J45" s="52">
        <v>18</v>
      </c>
      <c r="K45" s="52">
        <v>0</v>
      </c>
      <c r="L45" s="52">
        <v>40</v>
      </c>
      <c r="M45" s="52">
        <v>0</v>
      </c>
      <c r="N45" s="52">
        <v>0</v>
      </c>
      <c r="O45" s="52">
        <v>0</v>
      </c>
      <c r="P45" s="52">
        <v>0</v>
      </c>
      <c r="Q45" s="52">
        <v>16</v>
      </c>
      <c r="R45" s="51">
        <f>SUM(L45:Q45)</f>
        <v>56</v>
      </c>
      <c r="S45" s="53">
        <f>IF(I45=0,0,(J45+K45)/I45*100)</f>
        <v>31.03448275862069</v>
      </c>
    </row>
    <row r="46" spans="1:19" s="46" customFormat="1" ht="19.5" customHeight="1">
      <c r="A46" s="48" t="s">
        <v>38</v>
      </c>
      <c r="B46" s="49" t="s">
        <v>106</v>
      </c>
      <c r="C46" s="36">
        <f aca="true" t="shared" si="19" ref="C46:Q46">SUM(C47:C49)</f>
        <v>256</v>
      </c>
      <c r="D46" s="36">
        <f t="shared" si="19"/>
        <v>110</v>
      </c>
      <c r="E46" s="36">
        <f t="shared" si="19"/>
        <v>146</v>
      </c>
      <c r="F46" s="36">
        <f t="shared" si="19"/>
        <v>0</v>
      </c>
      <c r="G46" s="36">
        <f t="shared" si="19"/>
        <v>0</v>
      </c>
      <c r="H46" s="36">
        <f t="shared" si="19"/>
        <v>256</v>
      </c>
      <c r="I46" s="36">
        <f t="shared" si="19"/>
        <v>202</v>
      </c>
      <c r="J46" s="36">
        <f t="shared" si="19"/>
        <v>98</v>
      </c>
      <c r="K46" s="36">
        <f t="shared" si="19"/>
        <v>2</v>
      </c>
      <c r="L46" s="36">
        <f t="shared" si="19"/>
        <v>102</v>
      </c>
      <c r="M46" s="36">
        <f t="shared" si="19"/>
        <v>0</v>
      </c>
      <c r="N46" s="36">
        <f t="shared" si="19"/>
        <v>0</v>
      </c>
      <c r="O46" s="36">
        <f t="shared" si="19"/>
        <v>0</v>
      </c>
      <c r="P46" s="36">
        <f t="shared" si="19"/>
        <v>0</v>
      </c>
      <c r="Q46" s="36">
        <f t="shared" si="19"/>
        <v>54</v>
      </c>
      <c r="R46" s="36">
        <f t="shared" si="7"/>
        <v>156</v>
      </c>
      <c r="S46" s="39">
        <f t="shared" si="3"/>
        <v>49.504950495049506</v>
      </c>
    </row>
    <row r="47" spans="1:19" s="46" customFormat="1" ht="19.5" customHeight="1">
      <c r="A47" s="35" t="s">
        <v>107</v>
      </c>
      <c r="B47" s="50" t="s">
        <v>158</v>
      </c>
      <c r="C47" s="51">
        <f t="shared" si="16"/>
        <v>7</v>
      </c>
      <c r="D47" s="52">
        <v>2</v>
      </c>
      <c r="E47" s="52">
        <v>5</v>
      </c>
      <c r="F47" s="52">
        <v>0</v>
      </c>
      <c r="G47" s="51">
        <f t="shared" si="11"/>
        <v>0</v>
      </c>
      <c r="H47" s="51">
        <f t="shared" si="13"/>
        <v>7</v>
      </c>
      <c r="I47" s="51">
        <f t="shared" si="14"/>
        <v>6</v>
      </c>
      <c r="J47" s="52">
        <v>4</v>
      </c>
      <c r="K47" s="52">
        <v>0</v>
      </c>
      <c r="L47" s="52">
        <v>2</v>
      </c>
      <c r="M47" s="52">
        <v>0</v>
      </c>
      <c r="N47" s="52">
        <v>0</v>
      </c>
      <c r="O47" s="52">
        <v>0</v>
      </c>
      <c r="P47" s="52">
        <v>0</v>
      </c>
      <c r="Q47" s="52">
        <v>1</v>
      </c>
      <c r="R47" s="51">
        <f t="shared" si="7"/>
        <v>3</v>
      </c>
      <c r="S47" s="53">
        <f t="shared" si="3"/>
        <v>66.66666666666666</v>
      </c>
    </row>
    <row r="48" spans="1:19" s="46" customFormat="1" ht="19.5" customHeight="1">
      <c r="A48" s="35" t="s">
        <v>108</v>
      </c>
      <c r="B48" s="50" t="s">
        <v>159</v>
      </c>
      <c r="C48" s="51">
        <f t="shared" si="16"/>
        <v>135</v>
      </c>
      <c r="D48" s="52">
        <v>58</v>
      </c>
      <c r="E48" s="52">
        <v>77</v>
      </c>
      <c r="F48" s="52">
        <v>0</v>
      </c>
      <c r="G48" s="51">
        <f t="shared" si="11"/>
        <v>0</v>
      </c>
      <c r="H48" s="51">
        <f t="shared" si="13"/>
        <v>135</v>
      </c>
      <c r="I48" s="51">
        <f t="shared" si="14"/>
        <v>104</v>
      </c>
      <c r="J48" s="52">
        <v>48</v>
      </c>
      <c r="K48" s="52">
        <v>1</v>
      </c>
      <c r="L48" s="52">
        <v>55</v>
      </c>
      <c r="M48" s="52">
        <v>0</v>
      </c>
      <c r="N48" s="52">
        <v>0</v>
      </c>
      <c r="O48" s="52">
        <v>0</v>
      </c>
      <c r="P48" s="52">
        <v>0</v>
      </c>
      <c r="Q48" s="52">
        <v>31</v>
      </c>
      <c r="R48" s="51">
        <f t="shared" si="7"/>
        <v>86</v>
      </c>
      <c r="S48" s="53">
        <f t="shared" si="3"/>
        <v>47.11538461538461</v>
      </c>
    </row>
    <row r="49" spans="1:19" s="46" customFormat="1" ht="19.5" customHeight="1">
      <c r="A49" s="35" t="s">
        <v>109</v>
      </c>
      <c r="B49" s="50" t="s">
        <v>160</v>
      </c>
      <c r="C49" s="51">
        <f t="shared" si="16"/>
        <v>114</v>
      </c>
      <c r="D49" s="52">
        <v>50</v>
      </c>
      <c r="E49" s="52">
        <v>64</v>
      </c>
      <c r="F49" s="52">
        <v>0</v>
      </c>
      <c r="G49" s="51">
        <f t="shared" si="11"/>
        <v>0</v>
      </c>
      <c r="H49" s="51">
        <f t="shared" si="13"/>
        <v>114</v>
      </c>
      <c r="I49" s="51">
        <f t="shared" si="14"/>
        <v>92</v>
      </c>
      <c r="J49" s="52">
        <v>46</v>
      </c>
      <c r="K49" s="52">
        <v>1</v>
      </c>
      <c r="L49" s="52">
        <v>45</v>
      </c>
      <c r="M49" s="52">
        <v>0</v>
      </c>
      <c r="N49" s="52">
        <v>0</v>
      </c>
      <c r="O49" s="52">
        <v>0</v>
      </c>
      <c r="P49" s="52">
        <v>0</v>
      </c>
      <c r="Q49" s="52">
        <v>22</v>
      </c>
      <c r="R49" s="51">
        <f t="shared" si="7"/>
        <v>67</v>
      </c>
      <c r="S49" s="53">
        <f t="shared" si="3"/>
        <v>51.08695652173913</v>
      </c>
    </row>
    <row r="50" spans="1:19" s="46" customFormat="1" ht="19.5" customHeight="1">
      <c r="A50" s="64" t="s">
        <v>95</v>
      </c>
      <c r="B50" s="65" t="s">
        <v>110</v>
      </c>
      <c r="C50" s="66">
        <f aca="true" t="shared" si="20" ref="C50:Q50">SUM(C51:C52)</f>
        <v>150</v>
      </c>
      <c r="D50" s="66">
        <f t="shared" si="20"/>
        <v>45</v>
      </c>
      <c r="E50" s="66">
        <f t="shared" si="20"/>
        <v>105</v>
      </c>
      <c r="F50" s="66">
        <f t="shared" si="20"/>
        <v>0</v>
      </c>
      <c r="G50" s="66">
        <f t="shared" si="20"/>
        <v>0</v>
      </c>
      <c r="H50" s="66">
        <f t="shared" si="20"/>
        <v>150</v>
      </c>
      <c r="I50" s="66">
        <f t="shared" si="20"/>
        <v>130</v>
      </c>
      <c r="J50" s="66">
        <f t="shared" si="20"/>
        <v>80</v>
      </c>
      <c r="K50" s="66">
        <f t="shared" si="20"/>
        <v>0</v>
      </c>
      <c r="L50" s="66">
        <f t="shared" si="20"/>
        <v>50</v>
      </c>
      <c r="M50" s="66">
        <f t="shared" si="20"/>
        <v>0</v>
      </c>
      <c r="N50" s="66">
        <f t="shared" si="20"/>
        <v>0</v>
      </c>
      <c r="O50" s="66">
        <f t="shared" si="20"/>
        <v>0</v>
      </c>
      <c r="P50" s="66">
        <f t="shared" si="20"/>
        <v>0</v>
      </c>
      <c r="Q50" s="66">
        <f t="shared" si="20"/>
        <v>20</v>
      </c>
      <c r="R50" s="66">
        <f t="shared" si="7"/>
        <v>70</v>
      </c>
      <c r="S50" s="67">
        <f t="shared" si="3"/>
        <v>61.53846153846154</v>
      </c>
    </row>
    <row r="51" spans="1:19" s="46" customFormat="1" ht="19.5" customHeight="1">
      <c r="A51" s="68" t="s">
        <v>111</v>
      </c>
      <c r="B51" s="69" t="s">
        <v>157</v>
      </c>
      <c r="C51" s="70">
        <f t="shared" si="16"/>
        <v>136</v>
      </c>
      <c r="D51" s="71">
        <v>41</v>
      </c>
      <c r="E51" s="71">
        <v>95</v>
      </c>
      <c r="F51" s="71">
        <v>0</v>
      </c>
      <c r="G51" s="70">
        <f t="shared" si="11"/>
        <v>0</v>
      </c>
      <c r="H51" s="70">
        <f t="shared" si="13"/>
        <v>136</v>
      </c>
      <c r="I51" s="70">
        <f t="shared" si="14"/>
        <v>116</v>
      </c>
      <c r="J51" s="71">
        <v>66</v>
      </c>
      <c r="K51" s="71">
        <v>0</v>
      </c>
      <c r="L51" s="71">
        <v>50</v>
      </c>
      <c r="M51" s="71">
        <v>0</v>
      </c>
      <c r="N51" s="71">
        <v>0</v>
      </c>
      <c r="O51" s="71">
        <v>0</v>
      </c>
      <c r="P51" s="71">
        <v>0</v>
      </c>
      <c r="Q51" s="71">
        <v>20</v>
      </c>
      <c r="R51" s="70">
        <f t="shared" si="7"/>
        <v>70</v>
      </c>
      <c r="S51" s="72">
        <f t="shared" si="3"/>
        <v>56.896551724137936</v>
      </c>
    </row>
    <row r="52" spans="1:19" s="46" customFormat="1" ht="19.5" customHeight="1">
      <c r="A52" s="68" t="s">
        <v>112</v>
      </c>
      <c r="B52" s="69" t="s">
        <v>176</v>
      </c>
      <c r="C52" s="70">
        <f t="shared" si="16"/>
        <v>14</v>
      </c>
      <c r="D52" s="71">
        <v>4</v>
      </c>
      <c r="E52" s="71">
        <v>10</v>
      </c>
      <c r="F52" s="71">
        <v>0</v>
      </c>
      <c r="G52" s="70">
        <f t="shared" si="11"/>
        <v>0</v>
      </c>
      <c r="H52" s="70">
        <f t="shared" si="13"/>
        <v>14</v>
      </c>
      <c r="I52" s="70">
        <f t="shared" si="14"/>
        <v>14</v>
      </c>
      <c r="J52" s="71">
        <v>14</v>
      </c>
      <c r="K52" s="71">
        <v>0</v>
      </c>
      <c r="L52" s="71">
        <v>0</v>
      </c>
      <c r="M52" s="71">
        <v>0</v>
      </c>
      <c r="N52" s="71">
        <v>0</v>
      </c>
      <c r="O52" s="71">
        <v>0</v>
      </c>
      <c r="P52" s="71">
        <v>0</v>
      </c>
      <c r="Q52" s="71">
        <v>0</v>
      </c>
      <c r="R52" s="70">
        <f t="shared" si="7"/>
        <v>0</v>
      </c>
      <c r="S52" s="72">
        <f t="shared" si="3"/>
        <v>100</v>
      </c>
    </row>
    <row r="53" spans="1:19" s="46" customFormat="1" ht="19.5" customHeight="1">
      <c r="A53" s="64" t="s">
        <v>96</v>
      </c>
      <c r="B53" s="65" t="s">
        <v>113</v>
      </c>
      <c r="C53" s="66">
        <f aca="true" t="shared" si="21" ref="C53:Q53">SUM(C54:C62)</f>
        <v>2199</v>
      </c>
      <c r="D53" s="66">
        <f t="shared" si="21"/>
        <v>1399</v>
      </c>
      <c r="E53" s="66">
        <f t="shared" si="21"/>
        <v>800</v>
      </c>
      <c r="F53" s="66">
        <f t="shared" si="21"/>
        <v>1</v>
      </c>
      <c r="G53" s="66">
        <f t="shared" si="21"/>
        <v>0</v>
      </c>
      <c r="H53" s="66">
        <f t="shared" si="21"/>
        <v>2198</v>
      </c>
      <c r="I53" s="66">
        <f t="shared" si="21"/>
        <v>1297</v>
      </c>
      <c r="J53" s="66">
        <f t="shared" si="21"/>
        <v>452</v>
      </c>
      <c r="K53" s="66">
        <f t="shared" si="21"/>
        <v>33</v>
      </c>
      <c r="L53" s="66">
        <f t="shared" si="21"/>
        <v>808</v>
      </c>
      <c r="M53" s="66">
        <f t="shared" si="21"/>
        <v>3</v>
      </c>
      <c r="N53" s="66">
        <f t="shared" si="21"/>
        <v>1</v>
      </c>
      <c r="O53" s="66">
        <f t="shared" si="21"/>
        <v>0</v>
      </c>
      <c r="P53" s="66">
        <f t="shared" si="21"/>
        <v>0</v>
      </c>
      <c r="Q53" s="66">
        <f t="shared" si="21"/>
        <v>901</v>
      </c>
      <c r="R53" s="66">
        <f t="shared" si="7"/>
        <v>1713</v>
      </c>
      <c r="S53" s="67">
        <f t="shared" si="3"/>
        <v>37.39398612181958</v>
      </c>
    </row>
    <row r="54" spans="1:19" s="46" customFormat="1" ht="19.5" customHeight="1">
      <c r="A54" s="68" t="s">
        <v>114</v>
      </c>
      <c r="B54" s="69" t="s">
        <v>163</v>
      </c>
      <c r="C54" s="70">
        <f t="shared" si="16"/>
        <v>187</v>
      </c>
      <c r="D54" s="71">
        <v>128</v>
      </c>
      <c r="E54" s="71">
        <v>59</v>
      </c>
      <c r="F54" s="71">
        <v>0</v>
      </c>
      <c r="G54" s="70">
        <f t="shared" si="11"/>
        <v>0</v>
      </c>
      <c r="H54" s="70">
        <f t="shared" si="13"/>
        <v>187</v>
      </c>
      <c r="I54" s="70">
        <f t="shared" si="14"/>
        <v>116</v>
      </c>
      <c r="J54" s="71">
        <v>46</v>
      </c>
      <c r="K54" s="71">
        <v>0</v>
      </c>
      <c r="L54" s="71">
        <v>70</v>
      </c>
      <c r="M54" s="71">
        <v>0</v>
      </c>
      <c r="N54" s="71">
        <v>0</v>
      </c>
      <c r="O54" s="71">
        <v>0</v>
      </c>
      <c r="P54" s="71">
        <v>0</v>
      </c>
      <c r="Q54" s="71">
        <v>71</v>
      </c>
      <c r="R54" s="70">
        <f t="shared" si="7"/>
        <v>141</v>
      </c>
      <c r="S54" s="72">
        <f t="shared" si="3"/>
        <v>39.6551724137931</v>
      </c>
    </row>
    <row r="55" spans="1:19" s="46" customFormat="1" ht="19.5" customHeight="1">
      <c r="A55" s="68" t="s">
        <v>115</v>
      </c>
      <c r="B55" s="69" t="s">
        <v>167</v>
      </c>
      <c r="C55" s="70">
        <f t="shared" si="16"/>
        <v>318</v>
      </c>
      <c r="D55" s="71">
        <v>208</v>
      </c>
      <c r="E55" s="71">
        <v>110</v>
      </c>
      <c r="F55" s="71">
        <v>0</v>
      </c>
      <c r="G55" s="70">
        <f t="shared" si="11"/>
        <v>0</v>
      </c>
      <c r="H55" s="70">
        <f t="shared" si="13"/>
        <v>318</v>
      </c>
      <c r="I55" s="70">
        <f t="shared" si="14"/>
        <v>204</v>
      </c>
      <c r="J55" s="71">
        <v>48</v>
      </c>
      <c r="K55" s="71">
        <v>5</v>
      </c>
      <c r="L55" s="71">
        <v>150</v>
      </c>
      <c r="M55" s="71">
        <v>0</v>
      </c>
      <c r="N55" s="71">
        <v>1</v>
      </c>
      <c r="O55" s="71">
        <v>0</v>
      </c>
      <c r="P55" s="71">
        <v>0</v>
      </c>
      <c r="Q55" s="71">
        <v>114</v>
      </c>
      <c r="R55" s="70">
        <f t="shared" si="7"/>
        <v>265</v>
      </c>
      <c r="S55" s="72">
        <f t="shared" si="3"/>
        <v>25.98039215686275</v>
      </c>
    </row>
    <row r="56" spans="1:19" s="46" customFormat="1" ht="19.5" customHeight="1">
      <c r="A56" s="68" t="s">
        <v>116</v>
      </c>
      <c r="B56" s="69" t="s">
        <v>165</v>
      </c>
      <c r="C56" s="70">
        <f t="shared" si="16"/>
        <v>315</v>
      </c>
      <c r="D56" s="71">
        <v>196</v>
      </c>
      <c r="E56" s="71">
        <v>119</v>
      </c>
      <c r="F56" s="71">
        <v>0</v>
      </c>
      <c r="G56" s="70">
        <f t="shared" si="11"/>
        <v>0</v>
      </c>
      <c r="H56" s="70">
        <f t="shared" si="13"/>
        <v>315</v>
      </c>
      <c r="I56" s="70">
        <f t="shared" si="14"/>
        <v>193</v>
      </c>
      <c r="J56" s="71">
        <v>56</v>
      </c>
      <c r="K56" s="71">
        <v>2</v>
      </c>
      <c r="L56" s="71">
        <v>135</v>
      </c>
      <c r="M56" s="71">
        <v>0</v>
      </c>
      <c r="N56" s="71">
        <v>0</v>
      </c>
      <c r="O56" s="71">
        <v>0</v>
      </c>
      <c r="P56" s="71">
        <v>0</v>
      </c>
      <c r="Q56" s="71">
        <v>122</v>
      </c>
      <c r="R56" s="70">
        <f t="shared" si="7"/>
        <v>257</v>
      </c>
      <c r="S56" s="72">
        <f t="shared" si="3"/>
        <v>30.05181347150259</v>
      </c>
    </row>
    <row r="57" spans="1:19" s="46" customFormat="1" ht="19.5" customHeight="1">
      <c r="A57" s="68" t="s">
        <v>117</v>
      </c>
      <c r="B57" s="69" t="s">
        <v>166</v>
      </c>
      <c r="C57" s="70">
        <f t="shared" si="16"/>
        <v>286</v>
      </c>
      <c r="D57" s="71">
        <v>189</v>
      </c>
      <c r="E57" s="71">
        <v>97</v>
      </c>
      <c r="F57" s="71">
        <v>0</v>
      </c>
      <c r="G57" s="70">
        <f t="shared" si="11"/>
        <v>0</v>
      </c>
      <c r="H57" s="70">
        <f t="shared" si="13"/>
        <v>286</v>
      </c>
      <c r="I57" s="70">
        <f t="shared" si="14"/>
        <v>148</v>
      </c>
      <c r="J57" s="71">
        <v>35</v>
      </c>
      <c r="K57" s="71">
        <v>0</v>
      </c>
      <c r="L57" s="71">
        <v>113</v>
      </c>
      <c r="M57" s="71">
        <v>0</v>
      </c>
      <c r="N57" s="71">
        <v>0</v>
      </c>
      <c r="O57" s="71">
        <v>0</v>
      </c>
      <c r="P57" s="71">
        <v>0</v>
      </c>
      <c r="Q57" s="71">
        <v>138</v>
      </c>
      <c r="R57" s="70">
        <f t="shared" si="7"/>
        <v>251</v>
      </c>
      <c r="S57" s="72">
        <f t="shared" si="3"/>
        <v>23.64864864864865</v>
      </c>
    </row>
    <row r="58" spans="1:19" s="46" customFormat="1" ht="19.5" customHeight="1">
      <c r="A58" s="68" t="s">
        <v>118</v>
      </c>
      <c r="B58" s="69" t="s">
        <v>170</v>
      </c>
      <c r="C58" s="70">
        <f t="shared" si="16"/>
        <v>248</v>
      </c>
      <c r="D58" s="71">
        <v>145</v>
      </c>
      <c r="E58" s="71">
        <v>103</v>
      </c>
      <c r="F58" s="71">
        <v>1</v>
      </c>
      <c r="G58" s="70">
        <f t="shared" si="11"/>
        <v>0</v>
      </c>
      <c r="H58" s="70">
        <f t="shared" si="13"/>
        <v>247</v>
      </c>
      <c r="I58" s="70">
        <f t="shared" si="14"/>
        <v>136</v>
      </c>
      <c r="J58" s="71">
        <v>59</v>
      </c>
      <c r="K58" s="71">
        <v>0</v>
      </c>
      <c r="L58" s="71">
        <v>77</v>
      </c>
      <c r="M58" s="71">
        <v>0</v>
      </c>
      <c r="N58" s="71">
        <v>0</v>
      </c>
      <c r="O58" s="71">
        <v>0</v>
      </c>
      <c r="P58" s="71">
        <v>0</v>
      </c>
      <c r="Q58" s="71">
        <v>111</v>
      </c>
      <c r="R58" s="70">
        <f t="shared" si="7"/>
        <v>188</v>
      </c>
      <c r="S58" s="72">
        <f t="shared" si="3"/>
        <v>43.38235294117647</v>
      </c>
    </row>
    <row r="59" spans="1:19" s="46" customFormat="1" ht="19.5" customHeight="1">
      <c r="A59" s="68" t="s">
        <v>119</v>
      </c>
      <c r="B59" s="69" t="s">
        <v>168</v>
      </c>
      <c r="C59" s="70">
        <f t="shared" si="16"/>
        <v>372</v>
      </c>
      <c r="D59" s="71">
        <v>251</v>
      </c>
      <c r="E59" s="71">
        <v>121</v>
      </c>
      <c r="F59" s="71">
        <v>0</v>
      </c>
      <c r="G59" s="70">
        <f t="shared" si="11"/>
        <v>0</v>
      </c>
      <c r="H59" s="70">
        <f t="shared" si="13"/>
        <v>372</v>
      </c>
      <c r="I59" s="70">
        <f t="shared" si="14"/>
        <v>217</v>
      </c>
      <c r="J59" s="71">
        <v>68</v>
      </c>
      <c r="K59" s="71">
        <v>11</v>
      </c>
      <c r="L59" s="71">
        <v>135</v>
      </c>
      <c r="M59" s="71">
        <v>3</v>
      </c>
      <c r="N59" s="71">
        <v>0</v>
      </c>
      <c r="O59" s="71">
        <v>0</v>
      </c>
      <c r="P59" s="71">
        <v>0</v>
      </c>
      <c r="Q59" s="71">
        <v>155</v>
      </c>
      <c r="R59" s="70">
        <f t="shared" si="7"/>
        <v>293</v>
      </c>
      <c r="S59" s="72">
        <f t="shared" si="3"/>
        <v>36.405529953917046</v>
      </c>
    </row>
    <row r="60" spans="1:19" s="46" customFormat="1" ht="19.5" customHeight="1">
      <c r="A60" s="68" t="s">
        <v>120</v>
      </c>
      <c r="B60" s="69" t="s">
        <v>162</v>
      </c>
      <c r="C60" s="70">
        <f t="shared" si="16"/>
        <v>269</v>
      </c>
      <c r="D60" s="71">
        <v>179</v>
      </c>
      <c r="E60" s="71">
        <v>90</v>
      </c>
      <c r="F60" s="71">
        <v>0</v>
      </c>
      <c r="G60" s="70">
        <f t="shared" si="11"/>
        <v>0</v>
      </c>
      <c r="H60" s="70">
        <f t="shared" si="13"/>
        <v>269</v>
      </c>
      <c r="I60" s="70">
        <f t="shared" si="14"/>
        <v>148</v>
      </c>
      <c r="J60" s="71">
        <v>67</v>
      </c>
      <c r="K60" s="71">
        <v>11</v>
      </c>
      <c r="L60" s="71">
        <v>70</v>
      </c>
      <c r="M60" s="71">
        <v>0</v>
      </c>
      <c r="N60" s="71">
        <v>0</v>
      </c>
      <c r="O60" s="71">
        <v>0</v>
      </c>
      <c r="P60" s="71">
        <v>0</v>
      </c>
      <c r="Q60" s="71">
        <v>121</v>
      </c>
      <c r="R60" s="70">
        <f t="shared" si="7"/>
        <v>191</v>
      </c>
      <c r="S60" s="72">
        <f t="shared" si="3"/>
        <v>52.702702702702695</v>
      </c>
    </row>
    <row r="61" spans="1:19" s="46" customFormat="1" ht="19.5" customHeight="1">
      <c r="A61" s="68" t="s">
        <v>121</v>
      </c>
      <c r="B61" s="69" t="s">
        <v>161</v>
      </c>
      <c r="C61" s="70">
        <f t="shared" si="16"/>
        <v>190</v>
      </c>
      <c r="D61" s="71">
        <v>103</v>
      </c>
      <c r="E61" s="71">
        <v>87</v>
      </c>
      <c r="F61" s="71">
        <v>0</v>
      </c>
      <c r="G61" s="70">
        <f t="shared" si="11"/>
        <v>0</v>
      </c>
      <c r="H61" s="70">
        <f t="shared" si="13"/>
        <v>190</v>
      </c>
      <c r="I61" s="70">
        <f t="shared" si="14"/>
        <v>121</v>
      </c>
      <c r="J61" s="71">
        <v>69</v>
      </c>
      <c r="K61" s="71">
        <v>4</v>
      </c>
      <c r="L61" s="71">
        <v>48</v>
      </c>
      <c r="M61" s="71">
        <v>0</v>
      </c>
      <c r="N61" s="71">
        <v>0</v>
      </c>
      <c r="O61" s="71">
        <v>0</v>
      </c>
      <c r="P61" s="71">
        <v>0</v>
      </c>
      <c r="Q61" s="71">
        <v>69</v>
      </c>
      <c r="R61" s="70">
        <f t="shared" si="7"/>
        <v>117</v>
      </c>
      <c r="S61" s="72">
        <f t="shared" si="3"/>
        <v>60.33057851239669</v>
      </c>
    </row>
    <row r="62" spans="1:19" s="46" customFormat="1" ht="19.5" customHeight="1">
      <c r="A62" s="68" t="s">
        <v>122</v>
      </c>
      <c r="B62" s="69" t="s">
        <v>183</v>
      </c>
      <c r="C62" s="70">
        <f>D62+E62</f>
        <v>14</v>
      </c>
      <c r="D62" s="71">
        <v>0</v>
      </c>
      <c r="E62" s="71">
        <v>14</v>
      </c>
      <c r="F62" s="71">
        <v>0</v>
      </c>
      <c r="G62" s="70">
        <f>C62-H62-F62</f>
        <v>0</v>
      </c>
      <c r="H62" s="70">
        <f>I62+Q62</f>
        <v>14</v>
      </c>
      <c r="I62" s="70">
        <f>SUM(J62:P62)</f>
        <v>14</v>
      </c>
      <c r="J62" s="71">
        <v>4</v>
      </c>
      <c r="K62" s="71">
        <v>0</v>
      </c>
      <c r="L62" s="71">
        <v>10</v>
      </c>
      <c r="M62" s="71">
        <v>0</v>
      </c>
      <c r="N62" s="71">
        <v>0</v>
      </c>
      <c r="O62" s="71">
        <v>0</v>
      </c>
      <c r="P62" s="71">
        <v>0</v>
      </c>
      <c r="Q62" s="71">
        <v>0</v>
      </c>
      <c r="R62" s="70">
        <f>SUM(L62:Q62)</f>
        <v>10</v>
      </c>
      <c r="S62" s="72">
        <f>IF(I62=0,0,(J62+K62)/I62*100)</f>
        <v>28.57142857142857</v>
      </c>
    </row>
    <row r="63" spans="1:19" ht="21" customHeight="1">
      <c r="A63" s="135" t="s">
        <v>180</v>
      </c>
      <c r="B63" s="135"/>
      <c r="C63" s="135"/>
      <c r="D63" s="135"/>
      <c r="E63" s="135"/>
      <c r="F63" s="135"/>
      <c r="G63" s="135"/>
      <c r="H63" s="135"/>
      <c r="I63" s="135"/>
      <c r="J63" s="135"/>
      <c r="K63" s="41"/>
      <c r="L63" s="125" t="str">
        <f>Thongtin!B14</f>
        <v>Thừa Thiên Huế, ngày 03 tháng 02 năm 2020</v>
      </c>
      <c r="M63" s="125"/>
      <c r="N63" s="125"/>
      <c r="O63" s="125"/>
      <c r="P63" s="125"/>
      <c r="Q63" s="125"/>
      <c r="R63" s="125"/>
      <c r="S63" s="125"/>
    </row>
    <row r="64" spans="1:19" ht="15.75">
      <c r="A64" s="41"/>
      <c r="B64" s="126" t="s">
        <v>3</v>
      </c>
      <c r="C64" s="126"/>
      <c r="D64" s="41"/>
      <c r="E64" s="41"/>
      <c r="F64" s="41"/>
      <c r="G64" s="41"/>
      <c r="H64" s="41"/>
      <c r="I64" s="41"/>
      <c r="J64" s="41"/>
      <c r="K64" s="41"/>
      <c r="L64" s="126" t="str">
        <f>Thongtin!B12</f>
        <v>KT. CỤC TRƯỞNG</v>
      </c>
      <c r="M64" s="126"/>
      <c r="N64" s="126"/>
      <c r="O64" s="126"/>
      <c r="P64" s="126"/>
      <c r="Q64" s="126"/>
      <c r="R64" s="126"/>
      <c r="S64" s="126"/>
    </row>
    <row r="65" spans="1:19" ht="15.75">
      <c r="A65" s="41"/>
      <c r="B65" s="42"/>
      <c r="C65" s="42"/>
      <c r="D65" s="41"/>
      <c r="E65" s="41"/>
      <c r="F65" s="41"/>
      <c r="G65" s="41"/>
      <c r="H65" s="41"/>
      <c r="I65" s="41"/>
      <c r="J65" s="41"/>
      <c r="K65" s="41"/>
      <c r="L65" s="126" t="str">
        <f>Thongtin!B13</f>
        <v>PHÓ CỤC TRƯỞNG</v>
      </c>
      <c r="M65" s="126"/>
      <c r="N65" s="126"/>
      <c r="O65" s="126"/>
      <c r="P65" s="126"/>
      <c r="Q65" s="126"/>
      <c r="R65" s="126"/>
      <c r="S65" s="126"/>
    </row>
    <row r="66" spans="1:19" ht="15.75">
      <c r="A66" s="41"/>
      <c r="B66" s="42"/>
      <c r="C66" s="42"/>
      <c r="D66" s="41"/>
      <c r="E66" s="41"/>
      <c r="F66" s="41"/>
      <c r="G66" s="41"/>
      <c r="H66" s="41"/>
      <c r="I66" s="41"/>
      <c r="J66" s="41"/>
      <c r="K66" s="41"/>
      <c r="L66" s="42"/>
      <c r="M66" s="42"/>
      <c r="N66" s="42"/>
      <c r="O66" s="42"/>
      <c r="P66" s="42"/>
      <c r="Q66" s="42"/>
      <c r="R66" s="42"/>
      <c r="S66" s="42"/>
    </row>
    <row r="67" spans="1:19" ht="15.75">
      <c r="A67" s="41"/>
      <c r="B67" s="42"/>
      <c r="C67" s="42"/>
      <c r="D67" s="41"/>
      <c r="E67" s="41"/>
      <c r="F67" s="41"/>
      <c r="G67" s="41"/>
      <c r="H67" s="41"/>
      <c r="I67" s="41"/>
      <c r="J67" s="41"/>
      <c r="K67" s="41"/>
      <c r="L67" s="42"/>
      <c r="M67" s="42"/>
      <c r="N67" s="42"/>
      <c r="O67" s="42"/>
      <c r="P67" s="42"/>
      <c r="Q67" s="42"/>
      <c r="R67" s="42"/>
      <c r="S67" s="42"/>
    </row>
    <row r="68" spans="1:19" ht="15.75">
      <c r="A68" s="41"/>
      <c r="B68" s="42"/>
      <c r="C68" s="42"/>
      <c r="D68" s="41"/>
      <c r="E68" s="41"/>
      <c r="F68" s="41"/>
      <c r="G68" s="41"/>
      <c r="H68" s="41"/>
      <c r="I68" s="41"/>
      <c r="J68" s="41"/>
      <c r="K68" s="41"/>
      <c r="L68" s="42"/>
      <c r="M68" s="42"/>
      <c r="N68" s="42"/>
      <c r="O68" s="42"/>
      <c r="P68" s="42"/>
      <c r="Q68" s="42"/>
      <c r="R68" s="42"/>
      <c r="S68" s="42"/>
    </row>
    <row r="69" spans="1:19" ht="15.75">
      <c r="A69" s="41"/>
      <c r="B69" s="42"/>
      <c r="C69" s="42"/>
      <c r="D69" s="41"/>
      <c r="E69" s="41"/>
      <c r="F69" s="41"/>
      <c r="G69" s="41"/>
      <c r="H69" s="41"/>
      <c r="I69" s="41"/>
      <c r="J69" s="41"/>
      <c r="K69" s="41"/>
      <c r="L69" s="42"/>
      <c r="M69" s="42"/>
      <c r="N69" s="42"/>
      <c r="O69" s="42"/>
      <c r="P69" s="42"/>
      <c r="Q69" s="42"/>
      <c r="R69" s="42"/>
      <c r="S69" s="42"/>
    </row>
    <row r="70" spans="1:19" ht="15.75">
      <c r="A70" s="41"/>
      <c r="B70" s="42"/>
      <c r="C70" s="42"/>
      <c r="D70" s="41"/>
      <c r="E70" s="41"/>
      <c r="F70" s="41"/>
      <c r="G70" s="41"/>
      <c r="H70" s="41"/>
      <c r="I70" s="41"/>
      <c r="J70" s="41"/>
      <c r="K70" s="41"/>
      <c r="L70" s="42"/>
      <c r="M70" s="42"/>
      <c r="N70" s="42"/>
      <c r="O70" s="42"/>
      <c r="P70" s="42"/>
      <c r="Q70" s="42"/>
      <c r="R70" s="42"/>
      <c r="S70" s="42"/>
    </row>
    <row r="71" spans="1:19" ht="15.75">
      <c r="A71" s="41"/>
      <c r="B71" s="126" t="str">
        <f>Thongtin!B7</f>
        <v>Trần Thị Như Duyên</v>
      </c>
      <c r="C71" s="126"/>
      <c r="D71" s="41"/>
      <c r="E71" s="41"/>
      <c r="F71" s="41"/>
      <c r="G71" s="41"/>
      <c r="H71" s="41"/>
      <c r="I71" s="41"/>
      <c r="J71" s="41"/>
      <c r="K71" s="41"/>
      <c r="L71" s="126" t="str">
        <f>Thongtin!B9</f>
        <v>Phan Thanh Hải</v>
      </c>
      <c r="M71" s="126"/>
      <c r="N71" s="126"/>
      <c r="O71" s="126"/>
      <c r="P71" s="126"/>
      <c r="Q71" s="126"/>
      <c r="R71" s="126"/>
      <c r="S71" s="126"/>
    </row>
    <row r="72" spans="1:19" ht="15.75">
      <c r="A72" s="41"/>
      <c r="B72" s="41"/>
      <c r="C72" s="41"/>
      <c r="D72" s="41"/>
      <c r="E72" s="41"/>
      <c r="F72" s="41"/>
      <c r="G72" s="41"/>
      <c r="H72" s="41"/>
      <c r="I72" s="41"/>
      <c r="J72" s="41"/>
      <c r="K72" s="41"/>
      <c r="L72" s="41"/>
      <c r="M72" s="41"/>
      <c r="N72" s="41"/>
      <c r="O72" s="41"/>
      <c r="P72" s="41"/>
      <c r="Q72" s="41"/>
      <c r="R72" s="41"/>
      <c r="S72" s="41"/>
    </row>
    <row r="73" spans="1:19" ht="15.75">
      <c r="A73" s="41"/>
      <c r="B73" s="41"/>
      <c r="C73" s="41"/>
      <c r="D73" s="41"/>
      <c r="E73" s="41"/>
      <c r="F73" s="41"/>
      <c r="G73" s="41"/>
      <c r="H73" s="41"/>
      <c r="I73" s="41"/>
      <c r="J73" s="41"/>
      <c r="K73" s="41"/>
      <c r="L73" s="41"/>
      <c r="M73" s="41"/>
      <c r="N73" s="41"/>
      <c r="O73" s="41"/>
      <c r="P73" s="41"/>
      <c r="Q73" s="41"/>
      <c r="R73" s="41"/>
      <c r="S73" s="41"/>
    </row>
    <row r="74" spans="1:19" ht="15.75">
      <c r="A74" s="41"/>
      <c r="B74" s="41"/>
      <c r="C74" s="41"/>
      <c r="D74" s="41"/>
      <c r="E74" s="41"/>
      <c r="F74" s="41"/>
      <c r="G74" s="41"/>
      <c r="H74" s="41"/>
      <c r="I74" s="41"/>
      <c r="J74" s="41"/>
      <c r="K74" s="41"/>
      <c r="L74" s="41"/>
      <c r="M74" s="41"/>
      <c r="N74" s="41"/>
      <c r="O74" s="41"/>
      <c r="P74" s="41"/>
      <c r="Q74" s="41"/>
      <c r="R74" s="41"/>
      <c r="S74" s="41"/>
    </row>
    <row r="75" spans="1:19" ht="15.75">
      <c r="A75" s="41"/>
      <c r="B75" s="41"/>
      <c r="C75" s="41"/>
      <c r="D75" s="41"/>
      <c r="E75" s="41"/>
      <c r="F75" s="41"/>
      <c r="G75" s="41"/>
      <c r="H75" s="41"/>
      <c r="I75" s="41"/>
      <c r="J75" s="41"/>
      <c r="K75" s="41"/>
      <c r="L75" s="41"/>
      <c r="M75" s="41"/>
      <c r="N75" s="41"/>
      <c r="O75" s="41"/>
      <c r="P75" s="41"/>
      <c r="Q75" s="41"/>
      <c r="R75" s="41"/>
      <c r="S75" s="41"/>
    </row>
    <row r="76" spans="1:19" ht="15.75">
      <c r="A76" s="41"/>
      <c r="B76" s="41"/>
      <c r="C76" s="41"/>
      <c r="D76" s="41"/>
      <c r="E76" s="41"/>
      <c r="F76" s="41"/>
      <c r="G76" s="41"/>
      <c r="H76" s="41"/>
      <c r="I76" s="41"/>
      <c r="J76" s="41"/>
      <c r="K76" s="41"/>
      <c r="L76" s="41"/>
      <c r="M76" s="41"/>
      <c r="N76" s="41"/>
      <c r="O76" s="41"/>
      <c r="P76" s="41"/>
      <c r="Q76" s="41"/>
      <c r="R76" s="41"/>
      <c r="S76" s="41"/>
    </row>
  </sheetData>
  <sheetProtection/>
  <mergeCells count="39">
    <mergeCell ref="L65:S65"/>
    <mergeCell ref="E1:O1"/>
    <mergeCell ref="E2:O2"/>
    <mergeCell ref="E3:O3"/>
    <mergeCell ref="F6:F10"/>
    <mergeCell ref="G6:G10"/>
    <mergeCell ref="J9:J10"/>
    <mergeCell ref="I8:I10"/>
    <mergeCell ref="J8:P8"/>
    <mergeCell ref="C6:E6"/>
    <mergeCell ref="A3:D3"/>
    <mergeCell ref="A2:D2"/>
    <mergeCell ref="P2:S2"/>
    <mergeCell ref="P4:S4"/>
    <mergeCell ref="M9:M10"/>
    <mergeCell ref="E9:E10"/>
    <mergeCell ref="R6:R10"/>
    <mergeCell ref="O9:O10"/>
    <mergeCell ref="C7:C10"/>
    <mergeCell ref="D9:D10"/>
    <mergeCell ref="L71:S71"/>
    <mergeCell ref="B71:C71"/>
    <mergeCell ref="B64:C64"/>
    <mergeCell ref="A12:B12"/>
    <mergeCell ref="A6:B10"/>
    <mergeCell ref="H7:H10"/>
    <mergeCell ref="A11:B11"/>
    <mergeCell ref="K9:K10"/>
    <mergeCell ref="N9:N10"/>
    <mergeCell ref="D7:E8"/>
    <mergeCell ref="S6:S10"/>
    <mergeCell ref="I7:P7"/>
    <mergeCell ref="L63:S63"/>
    <mergeCell ref="L64:S64"/>
    <mergeCell ref="Q7:Q10"/>
    <mergeCell ref="P9:P10"/>
    <mergeCell ref="L9:L10"/>
    <mergeCell ref="H6:Q6"/>
    <mergeCell ref="A63:J63"/>
  </mergeCells>
  <printOptions horizontalCentered="1"/>
  <pageMargins left="0.28" right="0" top="0.5" bottom="0.5"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Y77"/>
  <sheetViews>
    <sheetView tabSelected="1" zoomScalePageLayoutView="0" workbookViewId="0" topLeftCell="A12">
      <selection activeCell="G22" sqref="G22"/>
    </sheetView>
  </sheetViews>
  <sheetFormatPr defaultColWidth="9.00390625" defaultRowHeight="15.75"/>
  <cols>
    <col min="1" max="1" width="1.625" style="27" customWidth="1"/>
    <col min="2" max="2" width="11.00390625" style="27" customWidth="1"/>
    <col min="3" max="3" width="8.125" style="27" customWidth="1"/>
    <col min="4" max="4" width="8.50390625" style="27" customWidth="1"/>
    <col min="5" max="5" width="8.625" style="27" customWidth="1"/>
    <col min="6" max="6" width="5.875" style="27" customWidth="1"/>
    <col min="7" max="7" width="5.75390625" style="27" customWidth="1"/>
    <col min="8" max="8" width="8.375" style="27" customWidth="1"/>
    <col min="9" max="9" width="8.50390625" style="27" customWidth="1"/>
    <col min="10" max="10" width="7.625" style="27" customWidth="1"/>
    <col min="11" max="11" width="6.875" style="27" customWidth="1"/>
    <col min="12" max="12" width="4.625" style="27" customWidth="1"/>
    <col min="13" max="13" width="8.375" style="27" customWidth="1"/>
    <col min="14" max="14" width="6.125" style="27" customWidth="1"/>
    <col min="15" max="15" width="6.25390625" style="27" customWidth="1"/>
    <col min="16" max="16" width="2.50390625" style="27" customWidth="1"/>
    <col min="17" max="17" width="5.625" style="27" customWidth="1"/>
    <col min="18" max="18" width="8.50390625" style="27" customWidth="1"/>
    <col min="19" max="19" width="8.875" style="27" customWidth="1"/>
    <col min="20" max="20" width="4.25390625" style="27" customWidth="1"/>
    <col min="21" max="16384" width="9.00390625" style="27" customWidth="1"/>
  </cols>
  <sheetData>
    <row r="1" spans="1:20" ht="20.25" customHeight="1">
      <c r="A1" s="30" t="s">
        <v>16</v>
      </c>
      <c r="B1" s="30"/>
      <c r="C1" s="30"/>
      <c r="E1" s="146" t="s">
        <v>84</v>
      </c>
      <c r="F1" s="146"/>
      <c r="G1" s="146"/>
      <c r="H1" s="146"/>
      <c r="I1" s="146"/>
      <c r="J1" s="146"/>
      <c r="K1" s="146"/>
      <c r="L1" s="146"/>
      <c r="M1" s="146"/>
      <c r="N1" s="146"/>
      <c r="O1" s="146"/>
      <c r="P1" s="146"/>
      <c r="Q1" s="43" t="s">
        <v>89</v>
      </c>
      <c r="R1" s="43"/>
      <c r="S1" s="43"/>
      <c r="T1" s="43"/>
    </row>
    <row r="2" spans="1:20" ht="17.25" customHeight="1">
      <c r="A2" s="144" t="s">
        <v>87</v>
      </c>
      <c r="B2" s="144"/>
      <c r="C2" s="144"/>
      <c r="D2" s="144"/>
      <c r="E2" s="147" t="s">
        <v>20</v>
      </c>
      <c r="F2" s="147"/>
      <c r="G2" s="147"/>
      <c r="H2" s="147"/>
      <c r="I2" s="147"/>
      <c r="J2" s="147"/>
      <c r="K2" s="147"/>
      <c r="L2" s="147"/>
      <c r="M2" s="147"/>
      <c r="N2" s="147"/>
      <c r="O2" s="147"/>
      <c r="P2" s="147"/>
      <c r="Q2" s="145" t="str">
        <f>Thongtin!B5</f>
        <v>Cục THADS tỉnh TT Huế</v>
      </c>
      <c r="R2" s="145"/>
      <c r="S2" s="145"/>
      <c r="T2" s="145"/>
    </row>
    <row r="3" spans="1:20" ht="14.25" customHeight="1">
      <c r="A3" s="144" t="s">
        <v>88</v>
      </c>
      <c r="B3" s="144"/>
      <c r="C3" s="144"/>
      <c r="D3" s="144"/>
      <c r="E3" s="148" t="str">
        <f>Thongtin!B4</f>
        <v>04 tháng / năm 2020</v>
      </c>
      <c r="F3" s="148"/>
      <c r="G3" s="148"/>
      <c r="H3" s="148"/>
      <c r="I3" s="148"/>
      <c r="J3" s="148"/>
      <c r="K3" s="148"/>
      <c r="L3" s="148"/>
      <c r="M3" s="148"/>
      <c r="N3" s="148"/>
      <c r="O3" s="148"/>
      <c r="P3" s="148"/>
      <c r="Q3" s="43" t="s">
        <v>91</v>
      </c>
      <c r="R3" s="44"/>
      <c r="S3" s="43"/>
      <c r="T3" s="43"/>
    </row>
    <row r="4" spans="1:20" ht="14.25" customHeight="1">
      <c r="A4" s="37" t="s">
        <v>71</v>
      </c>
      <c r="B4" s="30"/>
      <c r="C4" s="30"/>
      <c r="D4" s="30"/>
      <c r="E4" s="30"/>
      <c r="F4" s="30"/>
      <c r="G4" s="30"/>
      <c r="H4" s="30"/>
      <c r="I4" s="30"/>
      <c r="J4" s="30"/>
      <c r="K4" s="30"/>
      <c r="L4" s="30"/>
      <c r="M4" s="30"/>
      <c r="N4" s="30"/>
      <c r="O4" s="28"/>
      <c r="P4" s="28"/>
      <c r="Q4" s="145" t="str">
        <f>Thongtin!B6</f>
        <v>Tổng cục Thi hành án dân sự</v>
      </c>
      <c r="R4" s="145"/>
      <c r="S4" s="145"/>
      <c r="T4" s="145"/>
    </row>
    <row r="5" spans="2:20" ht="15" customHeight="1">
      <c r="B5" s="19"/>
      <c r="C5" s="19"/>
      <c r="Q5" s="194" t="s">
        <v>69</v>
      </c>
      <c r="R5" s="194"/>
      <c r="S5" s="194"/>
      <c r="T5" s="194"/>
    </row>
    <row r="6" spans="1:20" ht="15.75" customHeight="1">
      <c r="A6" s="173" t="s">
        <v>34</v>
      </c>
      <c r="B6" s="174"/>
      <c r="C6" s="161" t="s">
        <v>72</v>
      </c>
      <c r="D6" s="187"/>
      <c r="E6" s="188"/>
      <c r="F6" s="165" t="s">
        <v>53</v>
      </c>
      <c r="G6" s="168" t="s">
        <v>73</v>
      </c>
      <c r="H6" s="184" t="s">
        <v>54</v>
      </c>
      <c r="I6" s="185"/>
      <c r="J6" s="185"/>
      <c r="K6" s="185"/>
      <c r="L6" s="185"/>
      <c r="M6" s="185"/>
      <c r="N6" s="185"/>
      <c r="O6" s="185"/>
      <c r="P6" s="185"/>
      <c r="Q6" s="185"/>
      <c r="R6" s="186"/>
      <c r="S6" s="163" t="s">
        <v>123</v>
      </c>
      <c r="T6" s="163" t="s">
        <v>85</v>
      </c>
    </row>
    <row r="7" spans="1:25" s="34" customFormat="1" ht="15.75">
      <c r="A7" s="175"/>
      <c r="B7" s="176"/>
      <c r="C7" s="163" t="s">
        <v>23</v>
      </c>
      <c r="D7" s="192" t="s">
        <v>5</v>
      </c>
      <c r="E7" s="179"/>
      <c r="F7" s="166"/>
      <c r="G7" s="169"/>
      <c r="H7" s="189" t="s">
        <v>54</v>
      </c>
      <c r="I7" s="192" t="s">
        <v>55</v>
      </c>
      <c r="J7" s="195"/>
      <c r="K7" s="195"/>
      <c r="L7" s="195"/>
      <c r="M7" s="195"/>
      <c r="N7" s="195"/>
      <c r="O7" s="195"/>
      <c r="P7" s="195"/>
      <c r="Q7" s="196"/>
      <c r="R7" s="179" t="s">
        <v>76</v>
      </c>
      <c r="S7" s="183"/>
      <c r="T7" s="183"/>
      <c r="U7" s="29"/>
      <c r="V7" s="29"/>
      <c r="W7" s="29"/>
      <c r="X7" s="29"/>
      <c r="Y7" s="29"/>
    </row>
    <row r="8" spans="1:20" ht="15.75">
      <c r="A8" s="175"/>
      <c r="B8" s="176"/>
      <c r="C8" s="183"/>
      <c r="D8" s="193"/>
      <c r="E8" s="181"/>
      <c r="F8" s="166"/>
      <c r="G8" s="169"/>
      <c r="H8" s="190"/>
      <c r="I8" s="189" t="s">
        <v>139</v>
      </c>
      <c r="J8" s="158" t="s">
        <v>5</v>
      </c>
      <c r="K8" s="159"/>
      <c r="L8" s="159"/>
      <c r="M8" s="159"/>
      <c r="N8" s="159"/>
      <c r="O8" s="159"/>
      <c r="P8" s="159"/>
      <c r="Q8" s="160"/>
      <c r="R8" s="180"/>
      <c r="S8" s="183"/>
      <c r="T8" s="183"/>
    </row>
    <row r="9" spans="1:20" ht="15.75">
      <c r="A9" s="175"/>
      <c r="B9" s="176"/>
      <c r="C9" s="183"/>
      <c r="D9" s="163" t="s">
        <v>77</v>
      </c>
      <c r="E9" s="163" t="s">
        <v>78</v>
      </c>
      <c r="F9" s="166"/>
      <c r="G9" s="169"/>
      <c r="H9" s="190"/>
      <c r="I9" s="190"/>
      <c r="J9" s="160" t="s">
        <v>79</v>
      </c>
      <c r="K9" s="199" t="s">
        <v>80</v>
      </c>
      <c r="L9" s="163" t="s">
        <v>70</v>
      </c>
      <c r="M9" s="201" t="s">
        <v>56</v>
      </c>
      <c r="N9" s="171" t="s">
        <v>81</v>
      </c>
      <c r="O9" s="171" t="s">
        <v>57</v>
      </c>
      <c r="P9" s="171" t="s">
        <v>124</v>
      </c>
      <c r="Q9" s="171" t="s">
        <v>58</v>
      </c>
      <c r="R9" s="180"/>
      <c r="S9" s="183"/>
      <c r="T9" s="183"/>
    </row>
    <row r="10" spans="1:20" ht="135.75" customHeight="1">
      <c r="A10" s="177"/>
      <c r="B10" s="178"/>
      <c r="C10" s="164"/>
      <c r="D10" s="164"/>
      <c r="E10" s="164"/>
      <c r="F10" s="167"/>
      <c r="G10" s="170"/>
      <c r="H10" s="191"/>
      <c r="I10" s="191"/>
      <c r="J10" s="160"/>
      <c r="K10" s="199"/>
      <c r="L10" s="200"/>
      <c r="M10" s="201"/>
      <c r="N10" s="164"/>
      <c r="O10" s="164" t="s">
        <v>57</v>
      </c>
      <c r="P10" s="164" t="s">
        <v>124</v>
      </c>
      <c r="Q10" s="164" t="s">
        <v>58</v>
      </c>
      <c r="R10" s="181"/>
      <c r="S10" s="164"/>
      <c r="T10" s="164"/>
    </row>
    <row r="11" spans="1:20" ht="15" customHeight="1">
      <c r="A11" s="161" t="s">
        <v>4</v>
      </c>
      <c r="B11" s="162"/>
      <c r="C11" s="45">
        <v>1</v>
      </c>
      <c r="D11" s="45">
        <v>2</v>
      </c>
      <c r="E11" s="45">
        <v>3</v>
      </c>
      <c r="F11" s="45">
        <v>4</v>
      </c>
      <c r="G11" s="45">
        <v>5</v>
      </c>
      <c r="H11" s="45">
        <v>6</v>
      </c>
      <c r="I11" s="45">
        <v>7</v>
      </c>
      <c r="J11" s="45">
        <v>8</v>
      </c>
      <c r="K11" s="45">
        <v>9</v>
      </c>
      <c r="L11" s="45">
        <v>10</v>
      </c>
      <c r="M11" s="45">
        <v>11</v>
      </c>
      <c r="N11" s="45">
        <v>12</v>
      </c>
      <c r="O11" s="45">
        <v>13</v>
      </c>
      <c r="P11" s="45">
        <v>14</v>
      </c>
      <c r="Q11" s="45">
        <v>15</v>
      </c>
      <c r="R11" s="45">
        <v>16</v>
      </c>
      <c r="S11" s="45">
        <v>17</v>
      </c>
      <c r="T11" s="45">
        <v>18</v>
      </c>
    </row>
    <row r="12" spans="1:20" s="46" customFormat="1" ht="19.5" customHeight="1">
      <c r="A12" s="197" t="s">
        <v>17</v>
      </c>
      <c r="B12" s="198"/>
      <c r="C12" s="75">
        <f aca="true" t="shared" si="0" ref="C12:S12">C13+C22</f>
        <v>958924116</v>
      </c>
      <c r="D12" s="75">
        <f t="shared" si="0"/>
        <v>802597398</v>
      </c>
      <c r="E12" s="75">
        <f t="shared" si="0"/>
        <v>156326718</v>
      </c>
      <c r="F12" s="75">
        <f t="shared" si="0"/>
        <v>750445</v>
      </c>
      <c r="G12" s="75">
        <f t="shared" si="0"/>
        <v>1959742</v>
      </c>
      <c r="H12" s="75">
        <f t="shared" si="0"/>
        <v>958173671</v>
      </c>
      <c r="I12" s="75">
        <f t="shared" si="0"/>
        <v>463802747</v>
      </c>
      <c r="J12" s="75">
        <f t="shared" si="0"/>
        <v>48311043</v>
      </c>
      <c r="K12" s="75">
        <f t="shared" si="0"/>
        <v>7097647</v>
      </c>
      <c r="L12" s="75">
        <f t="shared" si="0"/>
        <v>0</v>
      </c>
      <c r="M12" s="75">
        <f t="shared" si="0"/>
        <v>406709747</v>
      </c>
      <c r="N12" s="75">
        <f t="shared" si="0"/>
        <v>1580035</v>
      </c>
      <c r="O12" s="75">
        <f t="shared" si="0"/>
        <v>104275</v>
      </c>
      <c r="P12" s="75">
        <f t="shared" si="0"/>
        <v>0</v>
      </c>
      <c r="Q12" s="75">
        <f t="shared" si="0"/>
        <v>0</v>
      </c>
      <c r="R12" s="75">
        <f t="shared" si="0"/>
        <v>494370924</v>
      </c>
      <c r="S12" s="75">
        <f t="shared" si="0"/>
        <v>902764981</v>
      </c>
      <c r="T12" s="90">
        <f>IF(I12=0,0,(J12+K12+L12)/I12*100)</f>
        <v>11.946606689675342</v>
      </c>
    </row>
    <row r="13" spans="1:20" s="46" customFormat="1" ht="19.5" customHeight="1">
      <c r="A13" s="73" t="s">
        <v>0</v>
      </c>
      <c r="B13" s="74" t="s">
        <v>125</v>
      </c>
      <c r="C13" s="75">
        <f aca="true" t="shared" si="1" ref="C13:R13">SUM(C14:C21)</f>
        <v>291920858</v>
      </c>
      <c r="D13" s="75">
        <f t="shared" si="1"/>
        <v>274773490</v>
      </c>
      <c r="E13" s="75">
        <f t="shared" si="1"/>
        <v>17147368</v>
      </c>
      <c r="F13" s="75">
        <f t="shared" si="1"/>
        <v>185108</v>
      </c>
      <c r="G13" s="75">
        <f t="shared" si="1"/>
        <v>1959742</v>
      </c>
      <c r="H13" s="75">
        <f t="shared" si="1"/>
        <v>291735750</v>
      </c>
      <c r="I13" s="75">
        <f t="shared" si="1"/>
        <v>41264488</v>
      </c>
      <c r="J13" s="75">
        <f t="shared" si="1"/>
        <v>1430714</v>
      </c>
      <c r="K13" s="75">
        <f t="shared" si="1"/>
        <v>7330</v>
      </c>
      <c r="L13" s="75">
        <f t="shared" si="1"/>
        <v>0</v>
      </c>
      <c r="M13" s="75">
        <f t="shared" si="1"/>
        <v>39826444</v>
      </c>
      <c r="N13" s="75">
        <f t="shared" si="1"/>
        <v>0</v>
      </c>
      <c r="O13" s="75">
        <f t="shared" si="1"/>
        <v>0</v>
      </c>
      <c r="P13" s="75">
        <f t="shared" si="1"/>
        <v>0</v>
      </c>
      <c r="Q13" s="75">
        <f t="shared" si="1"/>
        <v>0</v>
      </c>
      <c r="R13" s="75">
        <f t="shared" si="1"/>
        <v>250471262</v>
      </c>
      <c r="S13" s="76">
        <f>SUM(M13:R13)</f>
        <v>290297706</v>
      </c>
      <c r="T13" s="88">
        <f aca="true" t="shared" si="2" ref="T13:T61">IF(I13=0,0,(J13+K13+L13)/I13*100)</f>
        <v>3.48494327616521</v>
      </c>
    </row>
    <row r="14" spans="1:20" s="46" customFormat="1" ht="19.5" customHeight="1">
      <c r="A14" s="78" t="s">
        <v>24</v>
      </c>
      <c r="B14" s="91" t="str">
        <f>'06'!B14</f>
        <v>Phan Công Hiền</v>
      </c>
      <c r="C14" s="80">
        <f>D14+E14</f>
        <v>600</v>
      </c>
      <c r="D14" s="81">
        <v>0</v>
      </c>
      <c r="E14" s="81">
        <v>600</v>
      </c>
      <c r="F14" s="81">
        <v>0</v>
      </c>
      <c r="G14" s="80">
        <f>C14-H14-F14</f>
        <v>0</v>
      </c>
      <c r="H14" s="80">
        <f aca="true" t="shared" si="3" ref="H14:H21">I14+R14</f>
        <v>600</v>
      </c>
      <c r="I14" s="80">
        <f aca="true" t="shared" si="4" ref="I14:I21">SUM(J14:Q14)</f>
        <v>600</v>
      </c>
      <c r="J14" s="81">
        <v>600</v>
      </c>
      <c r="K14" s="81">
        <v>0</v>
      </c>
      <c r="L14" s="81">
        <v>0</v>
      </c>
      <c r="M14" s="81">
        <v>0</v>
      </c>
      <c r="N14" s="81">
        <v>0</v>
      </c>
      <c r="O14" s="81">
        <v>0</v>
      </c>
      <c r="P14" s="81">
        <v>0</v>
      </c>
      <c r="Q14" s="81">
        <v>0</v>
      </c>
      <c r="R14" s="81">
        <v>0</v>
      </c>
      <c r="S14" s="82">
        <f aca="true" t="shared" si="5" ref="S14:S61">SUM(M14:R14)</f>
        <v>0</v>
      </c>
      <c r="T14" s="89">
        <f t="shared" si="2"/>
        <v>100</v>
      </c>
    </row>
    <row r="15" spans="1:20" s="46" customFormat="1" ht="19.5" customHeight="1">
      <c r="A15" s="78" t="s">
        <v>25</v>
      </c>
      <c r="B15" s="91" t="str">
        <f>'06'!B15</f>
        <v>Đoàn Thị Minh Phượng</v>
      </c>
      <c r="C15" s="80">
        <f aca="true" t="shared" si="6" ref="C15:C21">D15+E15</f>
        <v>4074055</v>
      </c>
      <c r="D15" s="81">
        <v>3569604</v>
      </c>
      <c r="E15" s="81">
        <v>504451</v>
      </c>
      <c r="F15" s="81">
        <v>0</v>
      </c>
      <c r="G15" s="80">
        <f aca="true" t="shared" si="7" ref="G15:G21">C15-H15-F15</f>
        <v>0</v>
      </c>
      <c r="H15" s="80">
        <f t="shared" si="3"/>
        <v>4074055</v>
      </c>
      <c r="I15" s="80">
        <f t="shared" si="4"/>
        <v>1178584</v>
      </c>
      <c r="J15" s="81">
        <v>445721</v>
      </c>
      <c r="K15" s="81">
        <v>0</v>
      </c>
      <c r="L15" s="81">
        <v>0</v>
      </c>
      <c r="M15" s="81">
        <v>732863</v>
      </c>
      <c r="N15" s="81">
        <v>0</v>
      </c>
      <c r="O15" s="81">
        <v>0</v>
      </c>
      <c r="P15" s="81">
        <v>0</v>
      </c>
      <c r="Q15" s="81">
        <v>0</v>
      </c>
      <c r="R15" s="81">
        <v>2895471</v>
      </c>
      <c r="S15" s="82">
        <f t="shared" si="5"/>
        <v>3628334</v>
      </c>
      <c r="T15" s="89">
        <f t="shared" si="2"/>
        <v>37.81834811943824</v>
      </c>
    </row>
    <row r="16" spans="1:20" s="46" customFormat="1" ht="19.5" customHeight="1">
      <c r="A16" s="78" t="s">
        <v>28</v>
      </c>
      <c r="B16" s="91" t="s">
        <v>179</v>
      </c>
      <c r="C16" s="80">
        <f t="shared" si="6"/>
        <v>600</v>
      </c>
      <c r="D16" s="81">
        <v>0</v>
      </c>
      <c r="E16" s="81">
        <v>600</v>
      </c>
      <c r="F16" s="81">
        <v>0</v>
      </c>
      <c r="G16" s="80">
        <f>C16-H16-F16</f>
        <v>0</v>
      </c>
      <c r="H16" s="80">
        <f>I16+R16</f>
        <v>600</v>
      </c>
      <c r="I16" s="80">
        <f>SUM(J16:Q16)</f>
        <v>600</v>
      </c>
      <c r="J16" s="81">
        <v>600</v>
      </c>
      <c r="K16" s="81">
        <v>0</v>
      </c>
      <c r="L16" s="81">
        <v>0</v>
      </c>
      <c r="M16" s="81">
        <v>0</v>
      </c>
      <c r="N16" s="81">
        <v>0</v>
      </c>
      <c r="O16" s="81">
        <v>0</v>
      </c>
      <c r="P16" s="81">
        <v>0</v>
      </c>
      <c r="Q16" s="81">
        <v>0</v>
      </c>
      <c r="R16" s="81">
        <v>0</v>
      </c>
      <c r="S16" s="82">
        <f>SUM(M16:R16)</f>
        <v>0</v>
      </c>
      <c r="T16" s="89">
        <f>IF(I16=0,0,(J16+K16+L16)/I16*100)</f>
        <v>100</v>
      </c>
    </row>
    <row r="17" spans="1:20" s="46" customFormat="1" ht="19.5" customHeight="1">
      <c r="A17" s="78" t="s">
        <v>35</v>
      </c>
      <c r="B17" s="91" t="str">
        <f>'06'!B17</f>
        <v>Phan Thanh Hải</v>
      </c>
      <c r="C17" s="80">
        <f t="shared" si="6"/>
        <v>600</v>
      </c>
      <c r="D17" s="81">
        <v>0</v>
      </c>
      <c r="E17" s="81">
        <v>600</v>
      </c>
      <c r="F17" s="81">
        <v>0</v>
      </c>
      <c r="G17" s="80">
        <f t="shared" si="7"/>
        <v>0</v>
      </c>
      <c r="H17" s="80">
        <f t="shared" si="3"/>
        <v>600</v>
      </c>
      <c r="I17" s="80">
        <f t="shared" si="4"/>
        <v>600</v>
      </c>
      <c r="J17" s="81">
        <v>600</v>
      </c>
      <c r="K17" s="81">
        <v>0</v>
      </c>
      <c r="L17" s="81">
        <v>0</v>
      </c>
      <c r="M17" s="81">
        <v>0</v>
      </c>
      <c r="N17" s="81">
        <v>0</v>
      </c>
      <c r="O17" s="81">
        <v>0</v>
      </c>
      <c r="P17" s="81">
        <v>0</v>
      </c>
      <c r="Q17" s="81">
        <v>0</v>
      </c>
      <c r="R17" s="81">
        <v>0</v>
      </c>
      <c r="S17" s="82">
        <f t="shared" si="5"/>
        <v>0</v>
      </c>
      <c r="T17" s="89">
        <f t="shared" si="2"/>
        <v>100</v>
      </c>
    </row>
    <row r="18" spans="1:20" s="46" customFormat="1" ht="19.5" customHeight="1">
      <c r="A18" s="78" t="s">
        <v>36</v>
      </c>
      <c r="B18" s="91" t="str">
        <f>'06'!B18</f>
        <v>Hồ Quốc Vũ</v>
      </c>
      <c r="C18" s="80">
        <f t="shared" si="6"/>
        <v>25422809</v>
      </c>
      <c r="D18" s="81">
        <v>21278889</v>
      </c>
      <c r="E18" s="81">
        <v>4143920</v>
      </c>
      <c r="F18" s="81">
        <v>39130</v>
      </c>
      <c r="G18" s="80">
        <f t="shared" si="7"/>
        <v>0</v>
      </c>
      <c r="H18" s="80">
        <f t="shared" si="3"/>
        <v>25383679</v>
      </c>
      <c r="I18" s="80">
        <f t="shared" si="4"/>
        <v>9522031</v>
      </c>
      <c r="J18" s="81">
        <v>271799</v>
      </c>
      <c r="K18" s="81">
        <v>0</v>
      </c>
      <c r="L18" s="81">
        <v>0</v>
      </c>
      <c r="M18" s="81">
        <v>9250232</v>
      </c>
      <c r="N18" s="81">
        <v>0</v>
      </c>
      <c r="O18" s="81">
        <v>0</v>
      </c>
      <c r="P18" s="81">
        <v>0</v>
      </c>
      <c r="Q18" s="81">
        <v>0</v>
      </c>
      <c r="R18" s="81">
        <v>15861648</v>
      </c>
      <c r="S18" s="82">
        <f t="shared" si="5"/>
        <v>25111880</v>
      </c>
      <c r="T18" s="89">
        <f t="shared" si="2"/>
        <v>2.8544225491389392</v>
      </c>
    </row>
    <row r="19" spans="1:20" s="46" customFormat="1" ht="19.5" customHeight="1">
      <c r="A19" s="78" t="s">
        <v>37</v>
      </c>
      <c r="B19" s="91" t="str">
        <f>'06'!B19</f>
        <v>Lê Kính</v>
      </c>
      <c r="C19" s="80">
        <f t="shared" si="6"/>
        <v>1100</v>
      </c>
      <c r="D19" s="81">
        <v>0</v>
      </c>
      <c r="E19" s="81">
        <v>1100</v>
      </c>
      <c r="F19" s="81">
        <v>0</v>
      </c>
      <c r="G19" s="80">
        <f t="shared" si="7"/>
        <v>0</v>
      </c>
      <c r="H19" s="80">
        <f t="shared" si="3"/>
        <v>1100</v>
      </c>
      <c r="I19" s="80">
        <f t="shared" si="4"/>
        <v>1100</v>
      </c>
      <c r="J19" s="81">
        <v>1100</v>
      </c>
      <c r="K19" s="81">
        <v>0</v>
      </c>
      <c r="L19" s="81">
        <v>0</v>
      </c>
      <c r="M19" s="81">
        <v>0</v>
      </c>
      <c r="N19" s="81">
        <v>0</v>
      </c>
      <c r="O19" s="81">
        <v>0</v>
      </c>
      <c r="P19" s="81">
        <v>0</v>
      </c>
      <c r="Q19" s="81">
        <v>0</v>
      </c>
      <c r="R19" s="81">
        <v>0</v>
      </c>
      <c r="S19" s="82">
        <f t="shared" si="5"/>
        <v>0</v>
      </c>
      <c r="T19" s="89">
        <f t="shared" si="2"/>
        <v>100</v>
      </c>
    </row>
    <row r="20" spans="1:20" s="46" customFormat="1" ht="19.5" customHeight="1">
      <c r="A20" s="78" t="s">
        <v>38</v>
      </c>
      <c r="B20" s="91" t="str">
        <f>'06'!B20</f>
        <v>Lê Ngọc Anh</v>
      </c>
      <c r="C20" s="80">
        <f t="shared" si="6"/>
        <v>1497259</v>
      </c>
      <c r="D20" s="81">
        <v>1394179</v>
      </c>
      <c r="E20" s="81">
        <v>103080</v>
      </c>
      <c r="F20" s="81">
        <v>145978</v>
      </c>
      <c r="G20" s="80">
        <f t="shared" si="7"/>
        <v>0</v>
      </c>
      <c r="H20" s="80">
        <f t="shared" si="3"/>
        <v>1351281</v>
      </c>
      <c r="I20" s="80">
        <f t="shared" si="4"/>
        <v>1351281</v>
      </c>
      <c r="J20" s="81">
        <v>110507</v>
      </c>
      <c r="K20" s="81">
        <v>0</v>
      </c>
      <c r="L20" s="81">
        <v>0</v>
      </c>
      <c r="M20" s="81">
        <v>1240774</v>
      </c>
      <c r="N20" s="81">
        <v>0</v>
      </c>
      <c r="O20" s="81">
        <v>0</v>
      </c>
      <c r="P20" s="81">
        <v>0</v>
      </c>
      <c r="Q20" s="81">
        <v>0</v>
      </c>
      <c r="R20" s="81">
        <v>0</v>
      </c>
      <c r="S20" s="82">
        <f t="shared" si="5"/>
        <v>1240774</v>
      </c>
      <c r="T20" s="89">
        <f t="shared" si="2"/>
        <v>8.1779437437513</v>
      </c>
    </row>
    <row r="21" spans="1:20" s="46" customFormat="1" ht="19.5" customHeight="1">
      <c r="A21" s="78" t="s">
        <v>95</v>
      </c>
      <c r="B21" s="91" t="str">
        <f>'06'!B21</f>
        <v>Trần Anh Nguyên</v>
      </c>
      <c r="C21" s="80">
        <f t="shared" si="6"/>
        <v>260923835</v>
      </c>
      <c r="D21" s="81">
        <v>248530818</v>
      </c>
      <c r="E21" s="81">
        <v>12393017</v>
      </c>
      <c r="F21" s="81">
        <v>0</v>
      </c>
      <c r="G21" s="80">
        <v>1959742</v>
      </c>
      <c r="H21" s="80">
        <f t="shared" si="3"/>
        <v>260923835</v>
      </c>
      <c r="I21" s="80">
        <f t="shared" si="4"/>
        <v>29209692</v>
      </c>
      <c r="J21" s="81">
        <v>599787</v>
      </c>
      <c r="K21" s="81">
        <v>7330</v>
      </c>
      <c r="L21" s="81">
        <v>0</v>
      </c>
      <c r="M21" s="81">
        <v>28602575</v>
      </c>
      <c r="N21" s="81">
        <v>0</v>
      </c>
      <c r="O21" s="81">
        <v>0</v>
      </c>
      <c r="P21" s="81">
        <v>0</v>
      </c>
      <c r="Q21" s="81">
        <v>0</v>
      </c>
      <c r="R21" s="81">
        <v>231714143</v>
      </c>
      <c r="S21" s="82">
        <f t="shared" si="5"/>
        <v>260316718</v>
      </c>
      <c r="T21" s="89">
        <f t="shared" si="2"/>
        <v>2.078477924382085</v>
      </c>
    </row>
    <row r="22" spans="1:20" s="46" customFormat="1" ht="19.5" customHeight="1">
      <c r="A22" s="73" t="s">
        <v>1</v>
      </c>
      <c r="B22" s="74" t="s">
        <v>126</v>
      </c>
      <c r="C22" s="75">
        <f aca="true" t="shared" si="8" ref="C22:R22">C23+C25+C27+C32+C37+C42+C46+C50+C53</f>
        <v>667003258</v>
      </c>
      <c r="D22" s="75">
        <f t="shared" si="8"/>
        <v>527823908</v>
      </c>
      <c r="E22" s="75">
        <f t="shared" si="8"/>
        <v>139179350</v>
      </c>
      <c r="F22" s="75">
        <f t="shared" si="8"/>
        <v>565337</v>
      </c>
      <c r="G22" s="75">
        <f t="shared" si="8"/>
        <v>0</v>
      </c>
      <c r="H22" s="75">
        <f t="shared" si="8"/>
        <v>666437921</v>
      </c>
      <c r="I22" s="75">
        <f t="shared" si="8"/>
        <v>422538259</v>
      </c>
      <c r="J22" s="75">
        <f t="shared" si="8"/>
        <v>46880329</v>
      </c>
      <c r="K22" s="75">
        <f t="shared" si="8"/>
        <v>7090317</v>
      </c>
      <c r="L22" s="75">
        <f t="shared" si="8"/>
        <v>0</v>
      </c>
      <c r="M22" s="75">
        <f t="shared" si="8"/>
        <v>366883303</v>
      </c>
      <c r="N22" s="75">
        <f t="shared" si="8"/>
        <v>1580035</v>
      </c>
      <c r="O22" s="75">
        <f t="shared" si="8"/>
        <v>104275</v>
      </c>
      <c r="P22" s="75">
        <f t="shared" si="8"/>
        <v>0</v>
      </c>
      <c r="Q22" s="75">
        <f t="shared" si="8"/>
        <v>0</v>
      </c>
      <c r="R22" s="75">
        <f t="shared" si="8"/>
        <v>243899662</v>
      </c>
      <c r="S22" s="76">
        <f t="shared" si="5"/>
        <v>612467275</v>
      </c>
      <c r="T22" s="90">
        <f t="shared" si="2"/>
        <v>12.772960755726501</v>
      </c>
    </row>
    <row r="23" spans="1:20" s="46" customFormat="1" ht="19.5" customHeight="1">
      <c r="A23" s="84" t="s">
        <v>24</v>
      </c>
      <c r="B23" s="55" t="s">
        <v>97</v>
      </c>
      <c r="C23" s="56">
        <f aca="true" t="shared" si="9" ref="C23:R23">SUM(C24:C24)</f>
        <v>1633631</v>
      </c>
      <c r="D23" s="56">
        <f t="shared" si="9"/>
        <v>1235090</v>
      </c>
      <c r="E23" s="56">
        <f t="shared" si="9"/>
        <v>398541</v>
      </c>
      <c r="F23" s="56">
        <f t="shared" si="9"/>
        <v>200</v>
      </c>
      <c r="G23" s="56">
        <f t="shared" si="9"/>
        <v>0</v>
      </c>
      <c r="H23" s="56">
        <f t="shared" si="9"/>
        <v>1633431</v>
      </c>
      <c r="I23" s="56">
        <f t="shared" si="9"/>
        <v>1188792</v>
      </c>
      <c r="J23" s="56">
        <f t="shared" si="9"/>
        <v>217473</v>
      </c>
      <c r="K23" s="56">
        <f t="shared" si="9"/>
        <v>0</v>
      </c>
      <c r="L23" s="56">
        <f t="shared" si="9"/>
        <v>0</v>
      </c>
      <c r="M23" s="56">
        <f t="shared" si="9"/>
        <v>402294</v>
      </c>
      <c r="N23" s="56">
        <f t="shared" si="9"/>
        <v>569025</v>
      </c>
      <c r="O23" s="56">
        <f t="shared" si="9"/>
        <v>0</v>
      </c>
      <c r="P23" s="56">
        <f t="shared" si="9"/>
        <v>0</v>
      </c>
      <c r="Q23" s="56">
        <f t="shared" si="9"/>
        <v>0</v>
      </c>
      <c r="R23" s="56">
        <f t="shared" si="9"/>
        <v>444639</v>
      </c>
      <c r="S23" s="57">
        <f t="shared" si="5"/>
        <v>1415958</v>
      </c>
      <c r="T23" s="86">
        <f t="shared" si="2"/>
        <v>18.293612339248583</v>
      </c>
    </row>
    <row r="24" spans="1:20" s="46" customFormat="1" ht="19.5" customHeight="1">
      <c r="A24" s="45" t="s">
        <v>26</v>
      </c>
      <c r="B24" s="59" t="s">
        <v>143</v>
      </c>
      <c r="C24" s="60">
        <f aca="true" t="shared" si="10" ref="C24:C52">D24+E24</f>
        <v>1633631</v>
      </c>
      <c r="D24" s="61">
        <v>1235090</v>
      </c>
      <c r="E24" s="61">
        <v>398541</v>
      </c>
      <c r="F24" s="61">
        <v>200</v>
      </c>
      <c r="G24" s="60">
        <f>C24-H24-F24</f>
        <v>0</v>
      </c>
      <c r="H24" s="60">
        <f>I24+R24</f>
        <v>1633431</v>
      </c>
      <c r="I24" s="60">
        <f>SUM(J24:Q24)</f>
        <v>1188792</v>
      </c>
      <c r="J24" s="61">
        <v>217473</v>
      </c>
      <c r="K24" s="61">
        <v>0</v>
      </c>
      <c r="L24" s="61">
        <v>0</v>
      </c>
      <c r="M24" s="61">
        <v>402294</v>
      </c>
      <c r="N24" s="61">
        <v>569025</v>
      </c>
      <c r="O24" s="61">
        <v>0</v>
      </c>
      <c r="P24" s="61">
        <v>0</v>
      </c>
      <c r="Q24" s="61">
        <v>0</v>
      </c>
      <c r="R24" s="61">
        <v>444639</v>
      </c>
      <c r="S24" s="62">
        <f>SUM(M24:R24)</f>
        <v>1415958</v>
      </c>
      <c r="T24" s="87">
        <f>IF(I24=0,0,(J24+K24+L24)/I24*100)</f>
        <v>18.293612339248583</v>
      </c>
    </row>
    <row r="25" spans="1:20" s="46" customFormat="1" ht="19.5" customHeight="1">
      <c r="A25" s="73" t="s">
        <v>25</v>
      </c>
      <c r="B25" s="74" t="s">
        <v>98</v>
      </c>
      <c r="C25" s="75">
        <f aca="true" t="shared" si="11" ref="C25:R25">SUM(C26:C26)</f>
        <v>7787631</v>
      </c>
      <c r="D25" s="75">
        <f t="shared" si="11"/>
        <v>4778339</v>
      </c>
      <c r="E25" s="75">
        <f t="shared" si="11"/>
        <v>3009292</v>
      </c>
      <c r="F25" s="75">
        <f t="shared" si="11"/>
        <v>0</v>
      </c>
      <c r="G25" s="75">
        <f t="shared" si="11"/>
        <v>0</v>
      </c>
      <c r="H25" s="75">
        <f t="shared" si="11"/>
        <v>7787631</v>
      </c>
      <c r="I25" s="75">
        <f t="shared" si="11"/>
        <v>2736317</v>
      </c>
      <c r="J25" s="75">
        <f t="shared" si="11"/>
        <v>435656</v>
      </c>
      <c r="K25" s="75">
        <f t="shared" si="11"/>
        <v>0</v>
      </c>
      <c r="L25" s="75">
        <f t="shared" si="11"/>
        <v>0</v>
      </c>
      <c r="M25" s="75">
        <f t="shared" si="11"/>
        <v>2300661</v>
      </c>
      <c r="N25" s="75">
        <f t="shared" si="11"/>
        <v>0</v>
      </c>
      <c r="O25" s="75">
        <f t="shared" si="11"/>
        <v>0</v>
      </c>
      <c r="P25" s="75">
        <f t="shared" si="11"/>
        <v>0</v>
      </c>
      <c r="Q25" s="75">
        <f t="shared" si="11"/>
        <v>0</v>
      </c>
      <c r="R25" s="75">
        <f t="shared" si="11"/>
        <v>5051314</v>
      </c>
      <c r="S25" s="76">
        <f t="shared" si="5"/>
        <v>7351975</v>
      </c>
      <c r="T25" s="77">
        <f t="shared" si="2"/>
        <v>15.921254737663801</v>
      </c>
    </row>
    <row r="26" spans="1:20" s="46" customFormat="1" ht="19.5" customHeight="1">
      <c r="A26" s="78" t="s">
        <v>27</v>
      </c>
      <c r="B26" s="79" t="str">
        <f>'06'!B26</f>
        <v>Nguyễn Văn Long</v>
      </c>
      <c r="C26" s="80">
        <f t="shared" si="10"/>
        <v>7787631</v>
      </c>
      <c r="D26" s="81">
        <v>4778339</v>
      </c>
      <c r="E26" s="81">
        <v>3009292</v>
      </c>
      <c r="F26" s="81">
        <v>0</v>
      </c>
      <c r="G26" s="80">
        <f aca="true" t="shared" si="12" ref="G26:G61">C26-H26-F26</f>
        <v>0</v>
      </c>
      <c r="H26" s="80">
        <f>I26+R26</f>
        <v>7787631</v>
      </c>
      <c r="I26" s="80">
        <f>SUM(J26:Q26)</f>
        <v>2736317</v>
      </c>
      <c r="J26" s="81">
        <v>435656</v>
      </c>
      <c r="K26" s="81">
        <v>0</v>
      </c>
      <c r="L26" s="81">
        <v>0</v>
      </c>
      <c r="M26" s="81">
        <v>2300661</v>
      </c>
      <c r="N26" s="81">
        <v>0</v>
      </c>
      <c r="O26" s="81">
        <v>0</v>
      </c>
      <c r="P26" s="81">
        <v>0</v>
      </c>
      <c r="Q26" s="81">
        <v>0</v>
      </c>
      <c r="R26" s="81">
        <v>5051314</v>
      </c>
      <c r="S26" s="82">
        <f t="shared" si="5"/>
        <v>7351975</v>
      </c>
      <c r="T26" s="83">
        <f t="shared" si="2"/>
        <v>15.921254737663801</v>
      </c>
    </row>
    <row r="27" spans="1:20" s="46" customFormat="1" ht="19.5" customHeight="1">
      <c r="A27" s="84" t="s">
        <v>28</v>
      </c>
      <c r="B27" s="55" t="s">
        <v>99</v>
      </c>
      <c r="C27" s="56">
        <f>SUM(C28:C31)</f>
        <v>70243299</v>
      </c>
      <c r="D27" s="56">
        <f aca="true" t="shared" si="13" ref="D27:R27">SUM(D28:D31)</f>
        <v>66582180</v>
      </c>
      <c r="E27" s="56">
        <f t="shared" si="13"/>
        <v>3661119</v>
      </c>
      <c r="F27" s="56">
        <f t="shared" si="13"/>
        <v>162487</v>
      </c>
      <c r="G27" s="56">
        <f t="shared" si="13"/>
        <v>0</v>
      </c>
      <c r="H27" s="56">
        <f t="shared" si="13"/>
        <v>70080812</v>
      </c>
      <c r="I27" s="56">
        <f t="shared" si="13"/>
        <v>26000096</v>
      </c>
      <c r="J27" s="56">
        <f t="shared" si="13"/>
        <v>1116835</v>
      </c>
      <c r="K27" s="56">
        <f t="shared" si="13"/>
        <v>347100</v>
      </c>
      <c r="L27" s="56">
        <f t="shared" si="13"/>
        <v>0</v>
      </c>
      <c r="M27" s="56">
        <f t="shared" si="13"/>
        <v>24536161</v>
      </c>
      <c r="N27" s="56">
        <f t="shared" si="13"/>
        <v>0</v>
      </c>
      <c r="O27" s="56">
        <f t="shared" si="13"/>
        <v>0</v>
      </c>
      <c r="P27" s="56">
        <f t="shared" si="13"/>
        <v>0</v>
      </c>
      <c r="Q27" s="56">
        <f t="shared" si="13"/>
        <v>0</v>
      </c>
      <c r="R27" s="56">
        <f t="shared" si="13"/>
        <v>44080716</v>
      </c>
      <c r="S27" s="57">
        <f t="shared" si="5"/>
        <v>68616877</v>
      </c>
      <c r="T27" s="86">
        <f t="shared" si="2"/>
        <v>5.630498441236525</v>
      </c>
    </row>
    <row r="28" spans="1:20" s="46" customFormat="1" ht="19.5" customHeight="1">
      <c r="A28" s="45" t="s">
        <v>59</v>
      </c>
      <c r="B28" s="59" t="str">
        <f>'06'!B28</f>
        <v>Đỗ Hữu Phước</v>
      </c>
      <c r="C28" s="60">
        <f t="shared" si="10"/>
        <v>33243678</v>
      </c>
      <c r="D28" s="61">
        <v>32978883</v>
      </c>
      <c r="E28" s="61">
        <v>264795</v>
      </c>
      <c r="F28" s="61">
        <v>42000</v>
      </c>
      <c r="G28" s="60">
        <f t="shared" si="12"/>
        <v>0</v>
      </c>
      <c r="H28" s="60">
        <f aca="true" t="shared" si="14" ref="H28:H52">I28+R28</f>
        <v>33201678</v>
      </c>
      <c r="I28" s="60">
        <f>SUM(J28:Q28)</f>
        <v>325154</v>
      </c>
      <c r="J28" s="61">
        <v>127996</v>
      </c>
      <c r="K28" s="61">
        <v>0</v>
      </c>
      <c r="L28" s="61">
        <v>0</v>
      </c>
      <c r="M28" s="61">
        <v>197158</v>
      </c>
      <c r="N28" s="61">
        <v>0</v>
      </c>
      <c r="O28" s="61">
        <v>0</v>
      </c>
      <c r="P28" s="61">
        <v>0</v>
      </c>
      <c r="Q28" s="61">
        <v>0</v>
      </c>
      <c r="R28" s="61">
        <v>32876524</v>
      </c>
      <c r="S28" s="62">
        <f t="shared" si="5"/>
        <v>33073682</v>
      </c>
      <c r="T28" s="87">
        <f t="shared" si="2"/>
        <v>39.364731788629385</v>
      </c>
    </row>
    <row r="29" spans="1:20" s="46" customFormat="1" ht="19.5" customHeight="1">
      <c r="A29" s="45" t="s">
        <v>60</v>
      </c>
      <c r="B29" s="59" t="str">
        <f>'06'!B29</f>
        <v>Võ Tồn</v>
      </c>
      <c r="C29" s="60">
        <f t="shared" si="10"/>
        <v>4571162</v>
      </c>
      <c r="D29" s="61">
        <v>2980212</v>
      </c>
      <c r="E29" s="61">
        <v>1590950</v>
      </c>
      <c r="F29" s="61">
        <v>0</v>
      </c>
      <c r="G29" s="60">
        <f t="shared" si="12"/>
        <v>0</v>
      </c>
      <c r="H29" s="60">
        <f t="shared" si="14"/>
        <v>4571162</v>
      </c>
      <c r="I29" s="60">
        <f>SUM(J29:Q29)</f>
        <v>1980550</v>
      </c>
      <c r="J29" s="61">
        <v>100366</v>
      </c>
      <c r="K29" s="61">
        <v>0</v>
      </c>
      <c r="L29" s="61">
        <v>0</v>
      </c>
      <c r="M29" s="61">
        <v>1880184</v>
      </c>
      <c r="N29" s="61">
        <v>0</v>
      </c>
      <c r="O29" s="61">
        <v>0</v>
      </c>
      <c r="P29" s="61">
        <v>0</v>
      </c>
      <c r="Q29" s="61">
        <v>0</v>
      </c>
      <c r="R29" s="61">
        <v>2590612</v>
      </c>
      <c r="S29" s="62">
        <f t="shared" si="5"/>
        <v>4470796</v>
      </c>
      <c r="T29" s="87">
        <f t="shared" si="2"/>
        <v>5.067582237257327</v>
      </c>
    </row>
    <row r="30" spans="1:20" s="46" customFormat="1" ht="19.5" customHeight="1">
      <c r="A30" s="45" t="s">
        <v>61</v>
      </c>
      <c r="B30" s="59" t="str">
        <f>'06'!B30</f>
        <v>Dương Văn Tâm</v>
      </c>
      <c r="C30" s="60">
        <f t="shared" si="10"/>
        <v>21582207</v>
      </c>
      <c r="D30" s="61">
        <v>20882531</v>
      </c>
      <c r="E30" s="61">
        <v>699676</v>
      </c>
      <c r="F30" s="61">
        <v>38200</v>
      </c>
      <c r="G30" s="60">
        <f t="shared" si="12"/>
        <v>0</v>
      </c>
      <c r="H30" s="60">
        <f t="shared" si="14"/>
        <v>21544007</v>
      </c>
      <c r="I30" s="60">
        <f>SUM(J30:Q30)</f>
        <v>17779693</v>
      </c>
      <c r="J30" s="61">
        <v>797541</v>
      </c>
      <c r="K30" s="61">
        <v>347100</v>
      </c>
      <c r="L30" s="61">
        <v>0</v>
      </c>
      <c r="M30" s="61">
        <v>16635052</v>
      </c>
      <c r="N30" s="61">
        <v>0</v>
      </c>
      <c r="O30" s="61">
        <v>0</v>
      </c>
      <c r="P30" s="61">
        <v>0</v>
      </c>
      <c r="Q30" s="61">
        <v>0</v>
      </c>
      <c r="R30" s="61">
        <v>3764314</v>
      </c>
      <c r="S30" s="62">
        <f t="shared" si="5"/>
        <v>20399366</v>
      </c>
      <c r="T30" s="87">
        <f t="shared" si="2"/>
        <v>6.437912060686313</v>
      </c>
    </row>
    <row r="31" spans="1:20" s="46" customFormat="1" ht="19.5" customHeight="1">
      <c r="A31" s="45" t="s">
        <v>172</v>
      </c>
      <c r="B31" s="59" t="str">
        <f>'06'!B31</f>
        <v>Nguyễn Văn Tấn</v>
      </c>
      <c r="C31" s="60">
        <f t="shared" si="10"/>
        <v>10846252</v>
      </c>
      <c r="D31" s="61">
        <v>9740554</v>
      </c>
      <c r="E31" s="61">
        <v>1105698</v>
      </c>
      <c r="F31" s="61">
        <v>82287</v>
      </c>
      <c r="G31" s="60">
        <f>C31-H31-F31</f>
        <v>0</v>
      </c>
      <c r="H31" s="60">
        <f>I31+R31</f>
        <v>10763965</v>
      </c>
      <c r="I31" s="60">
        <f>SUM(J31:Q31)</f>
        <v>5914699</v>
      </c>
      <c r="J31" s="61">
        <v>90932</v>
      </c>
      <c r="K31" s="61">
        <v>0</v>
      </c>
      <c r="L31" s="61">
        <v>0</v>
      </c>
      <c r="M31" s="61">
        <v>5823767</v>
      </c>
      <c r="N31" s="61">
        <v>0</v>
      </c>
      <c r="O31" s="61">
        <v>0</v>
      </c>
      <c r="P31" s="61">
        <v>0</v>
      </c>
      <c r="Q31" s="61">
        <v>0</v>
      </c>
      <c r="R31" s="61">
        <v>4849266</v>
      </c>
      <c r="S31" s="62">
        <f>SUM(M31:R31)</f>
        <v>10673033</v>
      </c>
      <c r="T31" s="87">
        <f>IF(I31=0,0,(J31+K31+L31)/I31*100)</f>
        <v>1.5373901529054985</v>
      </c>
    </row>
    <row r="32" spans="1:20" s="46" customFormat="1" ht="19.5" customHeight="1">
      <c r="A32" s="54" t="s">
        <v>35</v>
      </c>
      <c r="B32" s="55" t="s">
        <v>100</v>
      </c>
      <c r="C32" s="56">
        <f aca="true" t="shared" si="15" ref="C32:R32">SUM(C33:C36)</f>
        <v>72248334</v>
      </c>
      <c r="D32" s="56">
        <f t="shared" si="15"/>
        <v>69624785</v>
      </c>
      <c r="E32" s="56">
        <f t="shared" si="15"/>
        <v>2623549</v>
      </c>
      <c r="F32" s="56">
        <f t="shared" si="15"/>
        <v>0</v>
      </c>
      <c r="G32" s="56">
        <f t="shared" si="15"/>
        <v>0</v>
      </c>
      <c r="H32" s="56">
        <f t="shared" si="15"/>
        <v>72248334</v>
      </c>
      <c r="I32" s="56">
        <f t="shared" si="15"/>
        <v>9246277</v>
      </c>
      <c r="J32" s="56">
        <f t="shared" si="15"/>
        <v>2564648</v>
      </c>
      <c r="K32" s="56">
        <f t="shared" si="15"/>
        <v>0</v>
      </c>
      <c r="L32" s="56">
        <f t="shared" si="15"/>
        <v>0</v>
      </c>
      <c r="M32" s="56">
        <f t="shared" si="15"/>
        <v>6644740</v>
      </c>
      <c r="N32" s="56">
        <f t="shared" si="15"/>
        <v>36889</v>
      </c>
      <c r="O32" s="56">
        <f t="shared" si="15"/>
        <v>0</v>
      </c>
      <c r="P32" s="56">
        <f t="shared" si="15"/>
        <v>0</v>
      </c>
      <c r="Q32" s="56">
        <f t="shared" si="15"/>
        <v>0</v>
      </c>
      <c r="R32" s="56">
        <f t="shared" si="15"/>
        <v>63002057</v>
      </c>
      <c r="S32" s="57">
        <f t="shared" si="5"/>
        <v>69683686</v>
      </c>
      <c r="T32" s="58">
        <f t="shared" si="2"/>
        <v>27.737088127470116</v>
      </c>
    </row>
    <row r="33" spans="1:20" s="46" customFormat="1" ht="19.5" customHeight="1">
      <c r="A33" s="45" t="s">
        <v>62</v>
      </c>
      <c r="B33" s="59" t="str">
        <f>'06'!B33</f>
        <v>Trương Quang Sĩ</v>
      </c>
      <c r="C33" s="60">
        <f t="shared" si="10"/>
        <v>54384787</v>
      </c>
      <c r="D33" s="61">
        <v>54374987</v>
      </c>
      <c r="E33" s="61">
        <v>9800</v>
      </c>
      <c r="F33" s="61">
        <v>0</v>
      </c>
      <c r="G33" s="60">
        <f t="shared" si="12"/>
        <v>0</v>
      </c>
      <c r="H33" s="60">
        <f t="shared" si="14"/>
        <v>54384787</v>
      </c>
      <c r="I33" s="60">
        <f>SUM(J33:Q33)</f>
        <v>9800</v>
      </c>
      <c r="J33" s="61">
        <v>9800</v>
      </c>
      <c r="K33" s="61">
        <v>0</v>
      </c>
      <c r="L33" s="61">
        <v>0</v>
      </c>
      <c r="M33" s="61">
        <v>0</v>
      </c>
      <c r="N33" s="61">
        <v>0</v>
      </c>
      <c r="O33" s="61">
        <v>0</v>
      </c>
      <c r="P33" s="61">
        <v>0</v>
      </c>
      <c r="Q33" s="61">
        <v>0</v>
      </c>
      <c r="R33" s="61">
        <v>54374987</v>
      </c>
      <c r="S33" s="62">
        <f t="shared" si="5"/>
        <v>54374987</v>
      </c>
      <c r="T33" s="63">
        <f t="shared" si="2"/>
        <v>100</v>
      </c>
    </row>
    <row r="34" spans="1:20" s="46" customFormat="1" ht="19.5" customHeight="1">
      <c r="A34" s="45" t="s">
        <v>63</v>
      </c>
      <c r="B34" s="59" t="str">
        <f>'06'!B34</f>
        <v>Trần Minh Thảo</v>
      </c>
      <c r="C34" s="60">
        <f t="shared" si="10"/>
        <v>12295908</v>
      </c>
      <c r="D34" s="61">
        <v>11946379</v>
      </c>
      <c r="E34" s="61">
        <v>349529</v>
      </c>
      <c r="F34" s="61">
        <v>0</v>
      </c>
      <c r="G34" s="60">
        <f t="shared" si="12"/>
        <v>0</v>
      </c>
      <c r="H34" s="60">
        <f t="shared" si="14"/>
        <v>12295908</v>
      </c>
      <c r="I34" s="60">
        <f>SUM(J34:Q34)</f>
        <v>4784743</v>
      </c>
      <c r="J34" s="61">
        <v>1521339</v>
      </c>
      <c r="K34" s="61">
        <v>0</v>
      </c>
      <c r="L34" s="61">
        <v>0</v>
      </c>
      <c r="M34" s="61">
        <v>3226515</v>
      </c>
      <c r="N34" s="61">
        <v>36889</v>
      </c>
      <c r="O34" s="61">
        <v>0</v>
      </c>
      <c r="P34" s="61">
        <v>0</v>
      </c>
      <c r="Q34" s="61">
        <v>0</v>
      </c>
      <c r="R34" s="61">
        <v>7511165</v>
      </c>
      <c r="S34" s="62">
        <f t="shared" si="5"/>
        <v>10774569</v>
      </c>
      <c r="T34" s="63">
        <f t="shared" si="2"/>
        <v>31.795626222766828</v>
      </c>
    </row>
    <row r="35" spans="1:20" s="46" customFormat="1" ht="19.5" customHeight="1">
      <c r="A35" s="45" t="s">
        <v>64</v>
      </c>
      <c r="B35" s="59" t="str">
        <f>'06'!B35</f>
        <v>Hoàng Đức Lanh</v>
      </c>
      <c r="C35" s="60">
        <f t="shared" si="10"/>
        <v>1756990</v>
      </c>
      <c r="D35" s="61">
        <v>1088557</v>
      </c>
      <c r="E35" s="61">
        <v>668433</v>
      </c>
      <c r="F35" s="61">
        <v>0</v>
      </c>
      <c r="G35" s="60">
        <f t="shared" si="12"/>
        <v>0</v>
      </c>
      <c r="H35" s="60">
        <f t="shared" si="14"/>
        <v>1756990</v>
      </c>
      <c r="I35" s="60">
        <f>SUM(J35:Q35)</f>
        <v>1191169</v>
      </c>
      <c r="J35" s="61">
        <v>353519</v>
      </c>
      <c r="K35" s="61">
        <v>0</v>
      </c>
      <c r="L35" s="61">
        <v>0</v>
      </c>
      <c r="M35" s="61">
        <v>837650</v>
      </c>
      <c r="N35" s="61">
        <v>0</v>
      </c>
      <c r="O35" s="61">
        <v>0</v>
      </c>
      <c r="P35" s="61">
        <v>0</v>
      </c>
      <c r="Q35" s="61">
        <v>0</v>
      </c>
      <c r="R35" s="61">
        <v>565821</v>
      </c>
      <c r="S35" s="62">
        <f t="shared" si="5"/>
        <v>1403471</v>
      </c>
      <c r="T35" s="63">
        <f t="shared" si="2"/>
        <v>29.67832440233082</v>
      </c>
    </row>
    <row r="36" spans="1:20" s="46" customFormat="1" ht="19.5" customHeight="1">
      <c r="A36" s="45" t="s">
        <v>65</v>
      </c>
      <c r="B36" s="59" t="str">
        <f>'06'!B36</f>
        <v>Nguyễn Văn Việt</v>
      </c>
      <c r="C36" s="60">
        <f t="shared" si="10"/>
        <v>3810649</v>
      </c>
      <c r="D36" s="61">
        <v>2214862</v>
      </c>
      <c r="E36" s="61">
        <v>1595787</v>
      </c>
      <c r="F36" s="61">
        <v>0</v>
      </c>
      <c r="G36" s="60">
        <f t="shared" si="12"/>
        <v>0</v>
      </c>
      <c r="H36" s="60">
        <f t="shared" si="14"/>
        <v>3810649</v>
      </c>
      <c r="I36" s="60">
        <f>SUM(J36:Q36)</f>
        <v>3260565</v>
      </c>
      <c r="J36" s="61">
        <v>679990</v>
      </c>
      <c r="K36" s="61">
        <v>0</v>
      </c>
      <c r="L36" s="61">
        <v>0</v>
      </c>
      <c r="M36" s="61">
        <v>2580575</v>
      </c>
      <c r="N36" s="61">
        <v>0</v>
      </c>
      <c r="O36" s="61">
        <v>0</v>
      </c>
      <c r="P36" s="61">
        <v>0</v>
      </c>
      <c r="Q36" s="61">
        <v>0</v>
      </c>
      <c r="R36" s="61">
        <v>550084</v>
      </c>
      <c r="S36" s="62">
        <f t="shared" si="5"/>
        <v>3130659</v>
      </c>
      <c r="T36" s="63">
        <f t="shared" si="2"/>
        <v>20.854974521286955</v>
      </c>
    </row>
    <row r="37" spans="1:20" s="46" customFormat="1" ht="19.5" customHeight="1">
      <c r="A37" s="84" t="s">
        <v>36</v>
      </c>
      <c r="B37" s="55" t="s">
        <v>101</v>
      </c>
      <c r="C37" s="56">
        <f aca="true" t="shared" si="16" ref="C37:R37">SUM(C38:C41)</f>
        <v>71053659</v>
      </c>
      <c r="D37" s="56">
        <f t="shared" si="16"/>
        <v>54934562</v>
      </c>
      <c r="E37" s="56">
        <f t="shared" si="16"/>
        <v>16119097</v>
      </c>
      <c r="F37" s="56">
        <f t="shared" si="16"/>
        <v>89270</v>
      </c>
      <c r="G37" s="56">
        <f t="shared" si="16"/>
        <v>0</v>
      </c>
      <c r="H37" s="56">
        <f t="shared" si="16"/>
        <v>70964389</v>
      </c>
      <c r="I37" s="56">
        <f t="shared" si="16"/>
        <v>24748637</v>
      </c>
      <c r="J37" s="56">
        <f t="shared" si="16"/>
        <v>2743195</v>
      </c>
      <c r="K37" s="56">
        <f t="shared" si="16"/>
        <v>22500</v>
      </c>
      <c r="L37" s="56">
        <f t="shared" si="16"/>
        <v>0</v>
      </c>
      <c r="M37" s="56">
        <f t="shared" si="16"/>
        <v>21982942</v>
      </c>
      <c r="N37" s="56">
        <f t="shared" si="16"/>
        <v>0</v>
      </c>
      <c r="O37" s="56">
        <f t="shared" si="16"/>
        <v>0</v>
      </c>
      <c r="P37" s="56">
        <f t="shared" si="16"/>
        <v>0</v>
      </c>
      <c r="Q37" s="56">
        <f t="shared" si="16"/>
        <v>0</v>
      </c>
      <c r="R37" s="56">
        <f t="shared" si="16"/>
        <v>46215752</v>
      </c>
      <c r="S37" s="57">
        <f t="shared" si="5"/>
        <v>68198694</v>
      </c>
      <c r="T37" s="86">
        <f t="shared" si="2"/>
        <v>11.175140675423863</v>
      </c>
    </row>
    <row r="38" spans="1:20" s="46" customFormat="1" ht="19.5" customHeight="1">
      <c r="A38" s="45" t="s">
        <v>66</v>
      </c>
      <c r="B38" s="59" t="str">
        <f>'06'!B38</f>
        <v>Nguyễn Trọng Nam</v>
      </c>
      <c r="C38" s="60">
        <f t="shared" si="10"/>
        <v>60331618</v>
      </c>
      <c r="D38" s="61">
        <v>48451202</v>
      </c>
      <c r="E38" s="61">
        <v>11880416</v>
      </c>
      <c r="F38" s="61">
        <v>0</v>
      </c>
      <c r="G38" s="60">
        <f t="shared" si="12"/>
        <v>0</v>
      </c>
      <c r="H38" s="60">
        <f t="shared" si="14"/>
        <v>60331618</v>
      </c>
      <c r="I38" s="60">
        <f>SUM(J38:Q38)</f>
        <v>15754362</v>
      </c>
      <c r="J38" s="61">
        <v>1546441</v>
      </c>
      <c r="K38" s="61">
        <v>0</v>
      </c>
      <c r="L38" s="61">
        <v>0</v>
      </c>
      <c r="M38" s="61">
        <v>14207921</v>
      </c>
      <c r="N38" s="61">
        <v>0</v>
      </c>
      <c r="O38" s="61">
        <v>0</v>
      </c>
      <c r="P38" s="61">
        <v>0</v>
      </c>
      <c r="Q38" s="61">
        <v>0</v>
      </c>
      <c r="R38" s="61">
        <v>44577256</v>
      </c>
      <c r="S38" s="62">
        <f t="shared" si="5"/>
        <v>58785177</v>
      </c>
      <c r="T38" s="87">
        <f t="shared" si="2"/>
        <v>9.815954463912915</v>
      </c>
    </row>
    <row r="39" spans="1:20" s="46" customFormat="1" ht="19.5" customHeight="1">
      <c r="A39" s="45" t="s">
        <v>67</v>
      </c>
      <c r="B39" s="59" t="str">
        <f>'06'!B39</f>
        <v>Nguyễn Văn Thành</v>
      </c>
      <c r="C39" s="60">
        <f t="shared" si="10"/>
        <v>85813</v>
      </c>
      <c r="D39" s="61">
        <v>1813</v>
      </c>
      <c r="E39" s="61">
        <v>84000</v>
      </c>
      <c r="F39" s="61">
        <v>0</v>
      </c>
      <c r="G39" s="60">
        <f>C39-H39-F39</f>
        <v>0</v>
      </c>
      <c r="H39" s="60">
        <f>I39+R39</f>
        <v>85813</v>
      </c>
      <c r="I39" s="60">
        <f>SUM(J39:Q39)</f>
        <v>84000</v>
      </c>
      <c r="J39" s="61">
        <v>84000</v>
      </c>
      <c r="K39" s="61">
        <v>0</v>
      </c>
      <c r="L39" s="61">
        <v>0</v>
      </c>
      <c r="M39" s="61">
        <v>0</v>
      </c>
      <c r="N39" s="61">
        <v>0</v>
      </c>
      <c r="O39" s="61">
        <v>0</v>
      </c>
      <c r="P39" s="61">
        <v>0</v>
      </c>
      <c r="Q39" s="61">
        <v>0</v>
      </c>
      <c r="R39" s="61">
        <v>1813</v>
      </c>
      <c r="S39" s="62">
        <f t="shared" si="5"/>
        <v>1813</v>
      </c>
      <c r="T39" s="87">
        <f t="shared" si="2"/>
        <v>100</v>
      </c>
    </row>
    <row r="40" spans="1:20" s="46" customFormat="1" ht="19.5" customHeight="1">
      <c r="A40" s="45" t="s">
        <v>68</v>
      </c>
      <c r="B40" s="59" t="str">
        <f>'06'!B40</f>
        <v>Lê Văn Dũng</v>
      </c>
      <c r="C40" s="60">
        <f t="shared" si="10"/>
        <v>2649909</v>
      </c>
      <c r="D40" s="61">
        <v>1387972</v>
      </c>
      <c r="E40" s="61">
        <v>1261937</v>
      </c>
      <c r="F40" s="61">
        <v>26670</v>
      </c>
      <c r="G40" s="60">
        <f>C40-H40-F40</f>
        <v>0</v>
      </c>
      <c r="H40" s="60">
        <f>I40+R40</f>
        <v>2623239</v>
      </c>
      <c r="I40" s="60">
        <f>SUM(J40:Q40)</f>
        <v>2259029</v>
      </c>
      <c r="J40" s="61">
        <v>210250</v>
      </c>
      <c r="K40" s="61">
        <v>0</v>
      </c>
      <c r="L40" s="61">
        <v>0</v>
      </c>
      <c r="M40" s="61">
        <v>2048779</v>
      </c>
      <c r="N40" s="61">
        <v>0</v>
      </c>
      <c r="O40" s="61">
        <v>0</v>
      </c>
      <c r="P40" s="61">
        <v>0</v>
      </c>
      <c r="Q40" s="61">
        <v>0</v>
      </c>
      <c r="R40" s="61">
        <v>364210</v>
      </c>
      <c r="S40" s="62">
        <f t="shared" si="5"/>
        <v>2412989</v>
      </c>
      <c r="T40" s="87">
        <f t="shared" si="2"/>
        <v>9.307096101909272</v>
      </c>
    </row>
    <row r="41" spans="1:20" s="46" customFormat="1" ht="19.5" customHeight="1">
      <c r="A41" s="45" t="s">
        <v>140</v>
      </c>
      <c r="B41" s="59" t="str">
        <f>'06'!B41</f>
        <v>Trần Văn Đức</v>
      </c>
      <c r="C41" s="60">
        <f>D41+E41</f>
        <v>7986319</v>
      </c>
      <c r="D41" s="61">
        <v>5093575</v>
      </c>
      <c r="E41" s="61">
        <v>2892744</v>
      </c>
      <c r="F41" s="61">
        <v>62600</v>
      </c>
      <c r="G41" s="60">
        <f>C41-H41-F41</f>
        <v>0</v>
      </c>
      <c r="H41" s="60">
        <f>I41+R41</f>
        <v>7923719</v>
      </c>
      <c r="I41" s="60">
        <f>SUM(J41:Q41)</f>
        <v>6651246</v>
      </c>
      <c r="J41" s="61">
        <v>902504</v>
      </c>
      <c r="K41" s="61">
        <v>22500</v>
      </c>
      <c r="L41" s="61">
        <v>0</v>
      </c>
      <c r="M41" s="61">
        <v>5726242</v>
      </c>
      <c r="N41" s="61">
        <v>0</v>
      </c>
      <c r="O41" s="61">
        <v>0</v>
      </c>
      <c r="P41" s="61">
        <v>0</v>
      </c>
      <c r="Q41" s="61">
        <v>0</v>
      </c>
      <c r="R41" s="61">
        <v>1272473</v>
      </c>
      <c r="S41" s="62">
        <f>SUM(M41:R41)</f>
        <v>6998715</v>
      </c>
      <c r="T41" s="87">
        <f>IF(I41=0,0,(J41+K41+L41)/I41*100)</f>
        <v>13.907228810962637</v>
      </c>
    </row>
    <row r="42" spans="1:20" s="46" customFormat="1" ht="19.5" customHeight="1">
      <c r="A42" s="84" t="s">
        <v>37</v>
      </c>
      <c r="B42" s="55" t="s">
        <v>102</v>
      </c>
      <c r="C42" s="56">
        <f aca="true" t="shared" si="17" ref="C42:R42">SUM(C43:C45)</f>
        <v>6211960</v>
      </c>
      <c r="D42" s="56">
        <f t="shared" si="17"/>
        <v>3589577</v>
      </c>
      <c r="E42" s="56">
        <f t="shared" si="17"/>
        <v>2622383</v>
      </c>
      <c r="F42" s="56">
        <f t="shared" si="17"/>
        <v>265213</v>
      </c>
      <c r="G42" s="56">
        <f t="shared" si="17"/>
        <v>0</v>
      </c>
      <c r="H42" s="56">
        <f t="shared" si="17"/>
        <v>5946747</v>
      </c>
      <c r="I42" s="56">
        <f t="shared" si="17"/>
        <v>4814456</v>
      </c>
      <c r="J42" s="56">
        <f t="shared" si="17"/>
        <v>551476</v>
      </c>
      <c r="K42" s="56">
        <f t="shared" si="17"/>
        <v>0</v>
      </c>
      <c r="L42" s="56">
        <f t="shared" si="17"/>
        <v>0</v>
      </c>
      <c r="M42" s="56">
        <f t="shared" si="17"/>
        <v>4236779</v>
      </c>
      <c r="N42" s="56">
        <f t="shared" si="17"/>
        <v>26201</v>
      </c>
      <c r="O42" s="56">
        <f t="shared" si="17"/>
        <v>0</v>
      </c>
      <c r="P42" s="56">
        <f t="shared" si="17"/>
        <v>0</v>
      </c>
      <c r="Q42" s="56">
        <f t="shared" si="17"/>
        <v>0</v>
      </c>
      <c r="R42" s="56">
        <f t="shared" si="17"/>
        <v>1132291</v>
      </c>
      <c r="S42" s="57">
        <f t="shared" si="5"/>
        <v>5395271</v>
      </c>
      <c r="T42" s="86">
        <f t="shared" si="2"/>
        <v>11.454585938681339</v>
      </c>
    </row>
    <row r="43" spans="1:20" s="46" customFormat="1" ht="19.5" customHeight="1">
      <c r="A43" s="45" t="s">
        <v>103</v>
      </c>
      <c r="B43" s="59" t="str">
        <f>'06'!B43</f>
        <v>Hoàng Quốc Vận</v>
      </c>
      <c r="C43" s="60">
        <f t="shared" si="10"/>
        <v>4066432</v>
      </c>
      <c r="D43" s="61">
        <v>2527559</v>
      </c>
      <c r="E43" s="61">
        <v>1538873</v>
      </c>
      <c r="F43" s="61">
        <v>241213</v>
      </c>
      <c r="G43" s="60">
        <f t="shared" si="12"/>
        <v>0</v>
      </c>
      <c r="H43" s="60">
        <f t="shared" si="14"/>
        <v>3825219</v>
      </c>
      <c r="I43" s="60">
        <f>SUM(J43:Q43)</f>
        <v>3079932</v>
      </c>
      <c r="J43" s="61">
        <v>148762</v>
      </c>
      <c r="K43" s="61">
        <v>0</v>
      </c>
      <c r="L43" s="61">
        <v>0</v>
      </c>
      <c r="M43" s="61">
        <v>2904969</v>
      </c>
      <c r="N43" s="61">
        <v>26201</v>
      </c>
      <c r="O43" s="61">
        <v>0</v>
      </c>
      <c r="P43" s="61">
        <v>0</v>
      </c>
      <c r="Q43" s="61">
        <v>0</v>
      </c>
      <c r="R43" s="61">
        <v>745287</v>
      </c>
      <c r="S43" s="62">
        <f t="shared" si="5"/>
        <v>3676457</v>
      </c>
      <c r="T43" s="87">
        <f t="shared" si="2"/>
        <v>4.8300417022193995</v>
      </c>
    </row>
    <row r="44" spans="1:20" s="46" customFormat="1" ht="19.5" customHeight="1">
      <c r="A44" s="45" t="s">
        <v>104</v>
      </c>
      <c r="B44" s="59" t="str">
        <f>'06'!B44</f>
        <v>Hồ Ngọc Minh</v>
      </c>
      <c r="C44" s="60">
        <f t="shared" si="10"/>
        <v>7598</v>
      </c>
      <c r="D44" s="61">
        <v>6695</v>
      </c>
      <c r="E44" s="61">
        <v>903</v>
      </c>
      <c r="F44" s="61"/>
      <c r="G44" s="60">
        <f>C44-H44-F44</f>
        <v>0</v>
      </c>
      <c r="H44" s="60">
        <f>I44+R44</f>
        <v>7598</v>
      </c>
      <c r="I44" s="60">
        <f>SUM(J44:Q44)</f>
        <v>7598</v>
      </c>
      <c r="J44" s="61">
        <v>7598</v>
      </c>
      <c r="K44" s="61"/>
      <c r="L44" s="61"/>
      <c r="M44" s="61">
        <v>0</v>
      </c>
      <c r="N44" s="61"/>
      <c r="O44" s="61"/>
      <c r="P44" s="61"/>
      <c r="Q44" s="61"/>
      <c r="R44" s="61"/>
      <c r="S44" s="62">
        <f>SUM(M44:R44)</f>
        <v>0</v>
      </c>
      <c r="T44" s="87">
        <f>IF(I44=0,0,(J44+K44+L44)/I44*100)</f>
        <v>100</v>
      </c>
    </row>
    <row r="45" spans="1:20" s="46" customFormat="1" ht="19.5" customHeight="1">
      <c r="A45" s="45" t="s">
        <v>105</v>
      </c>
      <c r="B45" s="59" t="str">
        <f>'06'!B45</f>
        <v>Nguyễn Quốc Tuấn</v>
      </c>
      <c r="C45" s="60">
        <f t="shared" si="10"/>
        <v>2137930</v>
      </c>
      <c r="D45" s="61">
        <v>1055323</v>
      </c>
      <c r="E45" s="61">
        <v>1082607</v>
      </c>
      <c r="F45" s="61">
        <v>24000</v>
      </c>
      <c r="G45" s="60">
        <f>C45-H45-F45</f>
        <v>0</v>
      </c>
      <c r="H45" s="60">
        <f>I45+R45</f>
        <v>2113930</v>
      </c>
      <c r="I45" s="60">
        <f>SUM(J45:Q45)</f>
        <v>1726926</v>
      </c>
      <c r="J45" s="61">
        <v>395116</v>
      </c>
      <c r="K45" s="61">
        <v>0</v>
      </c>
      <c r="L45" s="61">
        <v>0</v>
      </c>
      <c r="M45" s="61">
        <v>1331810</v>
      </c>
      <c r="N45" s="61">
        <v>0</v>
      </c>
      <c r="O45" s="61">
        <v>0</v>
      </c>
      <c r="P45" s="61">
        <v>0</v>
      </c>
      <c r="Q45" s="61">
        <v>0</v>
      </c>
      <c r="R45" s="61">
        <v>387004</v>
      </c>
      <c r="S45" s="62">
        <f>SUM(M45:R45)</f>
        <v>1718814</v>
      </c>
      <c r="T45" s="87">
        <f>IF(I45=0,0,(J45+K45+L45)/I45*100)</f>
        <v>22.87972964678278</v>
      </c>
    </row>
    <row r="46" spans="1:20" s="46" customFormat="1" ht="19.5" customHeight="1">
      <c r="A46" s="84" t="s">
        <v>38</v>
      </c>
      <c r="B46" s="55" t="s">
        <v>106</v>
      </c>
      <c r="C46" s="56">
        <f aca="true" t="shared" si="18" ref="C46:R46">SUM(C47:C49)</f>
        <v>7991747</v>
      </c>
      <c r="D46" s="85">
        <f t="shared" si="18"/>
        <v>6383670</v>
      </c>
      <c r="E46" s="56">
        <f t="shared" si="18"/>
        <v>1608077</v>
      </c>
      <c r="F46" s="56">
        <f t="shared" si="18"/>
        <v>0</v>
      </c>
      <c r="G46" s="56">
        <f t="shared" si="18"/>
        <v>0</v>
      </c>
      <c r="H46" s="56">
        <f t="shared" si="18"/>
        <v>7991747</v>
      </c>
      <c r="I46" s="56">
        <f t="shared" si="18"/>
        <v>6403905</v>
      </c>
      <c r="J46" s="56">
        <f t="shared" si="18"/>
        <v>484388</v>
      </c>
      <c r="K46" s="56">
        <f t="shared" si="18"/>
        <v>183686</v>
      </c>
      <c r="L46" s="56">
        <f t="shared" si="18"/>
        <v>0</v>
      </c>
      <c r="M46" s="56">
        <f t="shared" si="18"/>
        <v>5735831</v>
      </c>
      <c r="N46" s="56">
        <f t="shared" si="18"/>
        <v>0</v>
      </c>
      <c r="O46" s="56">
        <f t="shared" si="18"/>
        <v>0</v>
      </c>
      <c r="P46" s="56">
        <f t="shared" si="18"/>
        <v>0</v>
      </c>
      <c r="Q46" s="56">
        <f t="shared" si="18"/>
        <v>0</v>
      </c>
      <c r="R46" s="56">
        <f t="shared" si="18"/>
        <v>1587842</v>
      </c>
      <c r="S46" s="57">
        <f t="shared" si="5"/>
        <v>7323673</v>
      </c>
      <c r="T46" s="86">
        <f t="shared" si="2"/>
        <v>10.432290922491823</v>
      </c>
    </row>
    <row r="47" spans="1:20" s="46" customFormat="1" ht="19.5" customHeight="1">
      <c r="A47" s="45" t="s">
        <v>107</v>
      </c>
      <c r="B47" s="59" t="s">
        <v>158</v>
      </c>
      <c r="C47" s="60">
        <f t="shared" si="10"/>
        <v>27100</v>
      </c>
      <c r="D47" s="61">
        <v>14000</v>
      </c>
      <c r="E47" s="61">
        <v>13100</v>
      </c>
      <c r="F47" s="61">
        <v>0</v>
      </c>
      <c r="G47" s="60">
        <f t="shared" si="12"/>
        <v>0</v>
      </c>
      <c r="H47" s="60">
        <f t="shared" si="14"/>
        <v>27100</v>
      </c>
      <c r="I47" s="60">
        <f>SUM(J47:Q47)</f>
        <v>25100</v>
      </c>
      <c r="J47" s="61">
        <v>3500</v>
      </c>
      <c r="K47" s="61">
        <v>0</v>
      </c>
      <c r="L47" s="61">
        <v>0</v>
      </c>
      <c r="M47" s="61">
        <v>21600</v>
      </c>
      <c r="N47" s="61">
        <v>0</v>
      </c>
      <c r="O47" s="61">
        <v>0</v>
      </c>
      <c r="P47" s="61">
        <v>0</v>
      </c>
      <c r="Q47" s="61">
        <v>0</v>
      </c>
      <c r="R47" s="61">
        <v>2000</v>
      </c>
      <c r="S47" s="62">
        <f t="shared" si="5"/>
        <v>23600</v>
      </c>
      <c r="T47" s="87">
        <f t="shared" si="2"/>
        <v>13.94422310756972</v>
      </c>
    </row>
    <row r="48" spans="1:20" s="46" customFormat="1" ht="19.5" customHeight="1">
      <c r="A48" s="45" t="s">
        <v>108</v>
      </c>
      <c r="B48" s="59" t="s">
        <v>159</v>
      </c>
      <c r="C48" s="60">
        <f t="shared" si="10"/>
        <v>2738008</v>
      </c>
      <c r="D48" s="61">
        <v>1888789</v>
      </c>
      <c r="E48" s="61">
        <v>849219</v>
      </c>
      <c r="F48" s="61">
        <v>0</v>
      </c>
      <c r="G48" s="60">
        <f t="shared" si="12"/>
        <v>0</v>
      </c>
      <c r="H48" s="60">
        <f t="shared" si="14"/>
        <v>2738008</v>
      </c>
      <c r="I48" s="60">
        <f>SUM(J48:Q48)</f>
        <v>1978219</v>
      </c>
      <c r="J48" s="61">
        <v>129202</v>
      </c>
      <c r="K48" s="61">
        <v>180376</v>
      </c>
      <c r="L48" s="61">
        <v>0</v>
      </c>
      <c r="M48" s="61">
        <v>1668641</v>
      </c>
      <c r="N48" s="61">
        <v>0</v>
      </c>
      <c r="O48" s="61">
        <v>0</v>
      </c>
      <c r="P48" s="61">
        <v>0</v>
      </c>
      <c r="Q48" s="61">
        <v>0</v>
      </c>
      <c r="R48" s="61">
        <v>759789</v>
      </c>
      <c r="S48" s="62">
        <f t="shared" si="5"/>
        <v>2428430</v>
      </c>
      <c r="T48" s="87">
        <f t="shared" si="2"/>
        <v>15.649329017666902</v>
      </c>
    </row>
    <row r="49" spans="1:20" s="46" customFormat="1" ht="19.5" customHeight="1">
      <c r="A49" s="45" t="s">
        <v>109</v>
      </c>
      <c r="B49" s="59" t="s">
        <v>160</v>
      </c>
      <c r="C49" s="60">
        <f t="shared" si="10"/>
        <v>5226639</v>
      </c>
      <c r="D49" s="61">
        <v>4480881</v>
      </c>
      <c r="E49" s="61">
        <v>745758</v>
      </c>
      <c r="F49" s="61">
        <v>0</v>
      </c>
      <c r="G49" s="60">
        <f t="shared" si="12"/>
        <v>0</v>
      </c>
      <c r="H49" s="60">
        <f t="shared" si="14"/>
        <v>5226639</v>
      </c>
      <c r="I49" s="60">
        <f>SUM(J49:Q49)</f>
        <v>4400586</v>
      </c>
      <c r="J49" s="61">
        <v>351686</v>
      </c>
      <c r="K49" s="61">
        <v>3310</v>
      </c>
      <c r="L49" s="61">
        <v>0</v>
      </c>
      <c r="M49" s="61">
        <v>4045590</v>
      </c>
      <c r="N49" s="61">
        <v>0</v>
      </c>
      <c r="O49" s="61">
        <v>0</v>
      </c>
      <c r="P49" s="61">
        <v>0</v>
      </c>
      <c r="Q49" s="61">
        <v>0</v>
      </c>
      <c r="R49" s="61">
        <v>826053</v>
      </c>
      <c r="S49" s="62">
        <f t="shared" si="5"/>
        <v>4871643</v>
      </c>
      <c r="T49" s="87">
        <f t="shared" si="2"/>
        <v>8.067016529162252</v>
      </c>
    </row>
    <row r="50" spans="1:20" s="46" customFormat="1" ht="19.5" customHeight="1">
      <c r="A50" s="73" t="s">
        <v>95</v>
      </c>
      <c r="B50" s="74" t="s">
        <v>110</v>
      </c>
      <c r="C50" s="75">
        <f aca="true" t="shared" si="19" ref="C50:R50">SUM(C51:C52)</f>
        <v>6478332</v>
      </c>
      <c r="D50" s="75">
        <f t="shared" si="19"/>
        <v>5206924</v>
      </c>
      <c r="E50" s="75">
        <f t="shared" si="19"/>
        <v>1271408</v>
      </c>
      <c r="F50" s="75">
        <f t="shared" si="19"/>
        <v>0</v>
      </c>
      <c r="G50" s="75">
        <f t="shared" si="19"/>
        <v>0</v>
      </c>
      <c r="H50" s="75">
        <f t="shared" si="19"/>
        <v>6478332</v>
      </c>
      <c r="I50" s="75">
        <f t="shared" si="19"/>
        <v>2359092</v>
      </c>
      <c r="J50" s="75">
        <f t="shared" si="19"/>
        <v>604555</v>
      </c>
      <c r="K50" s="75">
        <f t="shared" si="19"/>
        <v>23094</v>
      </c>
      <c r="L50" s="75">
        <f t="shared" si="19"/>
        <v>0</v>
      </c>
      <c r="M50" s="75">
        <f t="shared" si="19"/>
        <v>1731443</v>
      </c>
      <c r="N50" s="75">
        <f t="shared" si="19"/>
        <v>0</v>
      </c>
      <c r="O50" s="75">
        <f t="shared" si="19"/>
        <v>0</v>
      </c>
      <c r="P50" s="75">
        <f t="shared" si="19"/>
        <v>0</v>
      </c>
      <c r="Q50" s="75">
        <f t="shared" si="19"/>
        <v>0</v>
      </c>
      <c r="R50" s="75">
        <f t="shared" si="19"/>
        <v>4119240</v>
      </c>
      <c r="S50" s="76">
        <f t="shared" si="5"/>
        <v>5850683</v>
      </c>
      <c r="T50" s="77">
        <f t="shared" si="2"/>
        <v>26.605532976246792</v>
      </c>
    </row>
    <row r="51" spans="1:20" s="46" customFormat="1" ht="19.5" customHeight="1">
      <c r="A51" s="78" t="s">
        <v>111</v>
      </c>
      <c r="B51" s="79" t="str">
        <f>'06'!B51</f>
        <v>Đặng Văn Sơn</v>
      </c>
      <c r="C51" s="80">
        <f t="shared" si="10"/>
        <v>6474682</v>
      </c>
      <c r="D51" s="81">
        <v>5206274</v>
      </c>
      <c r="E51" s="81">
        <v>1268408</v>
      </c>
      <c r="F51" s="81">
        <v>0</v>
      </c>
      <c r="G51" s="80">
        <f t="shared" si="12"/>
        <v>0</v>
      </c>
      <c r="H51" s="80">
        <f t="shared" si="14"/>
        <v>6474682</v>
      </c>
      <c r="I51" s="80">
        <f>SUM(J51:Q51)</f>
        <v>2355442</v>
      </c>
      <c r="J51" s="81">
        <v>600905</v>
      </c>
      <c r="K51" s="81">
        <v>23094</v>
      </c>
      <c r="L51" s="81">
        <v>0</v>
      </c>
      <c r="M51" s="81">
        <v>1731443</v>
      </c>
      <c r="N51" s="81">
        <v>0</v>
      </c>
      <c r="O51" s="81">
        <v>0</v>
      </c>
      <c r="P51" s="81">
        <v>0</v>
      </c>
      <c r="Q51" s="81">
        <v>0</v>
      </c>
      <c r="R51" s="81">
        <v>4119240</v>
      </c>
      <c r="S51" s="82">
        <f t="shared" si="5"/>
        <v>5850683</v>
      </c>
      <c r="T51" s="83">
        <f t="shared" si="2"/>
        <v>26.491800689637017</v>
      </c>
    </row>
    <row r="52" spans="1:20" s="46" customFormat="1" ht="19.5" customHeight="1">
      <c r="A52" s="78" t="s">
        <v>112</v>
      </c>
      <c r="B52" s="79" t="str">
        <f>'06'!B52</f>
        <v>Hoàng Hy</v>
      </c>
      <c r="C52" s="80">
        <f t="shared" si="10"/>
        <v>3650</v>
      </c>
      <c r="D52" s="81">
        <v>650</v>
      </c>
      <c r="E52" s="81">
        <v>3000</v>
      </c>
      <c r="F52" s="81">
        <v>0</v>
      </c>
      <c r="G52" s="80">
        <f t="shared" si="12"/>
        <v>0</v>
      </c>
      <c r="H52" s="80">
        <f t="shared" si="14"/>
        <v>3650</v>
      </c>
      <c r="I52" s="80">
        <f>SUM(J52:Q52)</f>
        <v>3650</v>
      </c>
      <c r="J52" s="81">
        <v>3650</v>
      </c>
      <c r="K52" s="81">
        <v>0</v>
      </c>
      <c r="L52" s="81">
        <v>0</v>
      </c>
      <c r="M52" s="81">
        <v>0</v>
      </c>
      <c r="N52" s="81">
        <v>0</v>
      </c>
      <c r="O52" s="81">
        <v>0</v>
      </c>
      <c r="P52" s="81">
        <v>0</v>
      </c>
      <c r="Q52" s="81">
        <v>0</v>
      </c>
      <c r="R52" s="81">
        <v>0</v>
      </c>
      <c r="S52" s="82">
        <f t="shared" si="5"/>
        <v>0</v>
      </c>
      <c r="T52" s="83">
        <f t="shared" si="2"/>
        <v>100</v>
      </c>
    </row>
    <row r="53" spans="1:20" s="46" customFormat="1" ht="19.5" customHeight="1">
      <c r="A53" s="73" t="s">
        <v>96</v>
      </c>
      <c r="B53" s="74" t="s">
        <v>113</v>
      </c>
      <c r="C53" s="75">
        <f aca="true" t="shared" si="20" ref="C53:R53">SUM(C54:C62)</f>
        <v>423354665</v>
      </c>
      <c r="D53" s="75">
        <f t="shared" si="20"/>
        <v>315488781</v>
      </c>
      <c r="E53" s="75">
        <f t="shared" si="20"/>
        <v>107865884</v>
      </c>
      <c r="F53" s="75">
        <f t="shared" si="20"/>
        <v>48167</v>
      </c>
      <c r="G53" s="75">
        <f t="shared" si="20"/>
        <v>0</v>
      </c>
      <c r="H53" s="75">
        <f t="shared" si="20"/>
        <v>423306498</v>
      </c>
      <c r="I53" s="75">
        <f t="shared" si="20"/>
        <v>345040687</v>
      </c>
      <c r="J53" s="75">
        <f t="shared" si="20"/>
        <v>38162103</v>
      </c>
      <c r="K53" s="75">
        <f t="shared" si="20"/>
        <v>6513937</v>
      </c>
      <c r="L53" s="75">
        <f t="shared" si="20"/>
        <v>0</v>
      </c>
      <c r="M53" s="75">
        <f t="shared" si="20"/>
        <v>299312452</v>
      </c>
      <c r="N53" s="75">
        <f t="shared" si="20"/>
        <v>947920</v>
      </c>
      <c r="O53" s="75">
        <f t="shared" si="20"/>
        <v>104275</v>
      </c>
      <c r="P53" s="75">
        <f t="shared" si="20"/>
        <v>0</v>
      </c>
      <c r="Q53" s="75">
        <f t="shared" si="20"/>
        <v>0</v>
      </c>
      <c r="R53" s="75">
        <f t="shared" si="20"/>
        <v>78265811</v>
      </c>
      <c r="S53" s="76">
        <f t="shared" si="5"/>
        <v>378630458</v>
      </c>
      <c r="T53" s="88">
        <f t="shared" si="2"/>
        <v>12.948049804920542</v>
      </c>
    </row>
    <row r="54" spans="1:20" s="46" customFormat="1" ht="19.5" customHeight="1">
      <c r="A54" s="78" t="s">
        <v>114</v>
      </c>
      <c r="B54" s="79" t="s">
        <v>163</v>
      </c>
      <c r="C54" s="80">
        <f>D54+E54</f>
        <v>11744907</v>
      </c>
      <c r="D54" s="81">
        <v>11290806</v>
      </c>
      <c r="E54" s="81">
        <v>454101</v>
      </c>
      <c r="F54" s="81">
        <v>0</v>
      </c>
      <c r="G54" s="80">
        <f t="shared" si="12"/>
        <v>0</v>
      </c>
      <c r="H54" s="80">
        <f>I54+R54</f>
        <v>11744907</v>
      </c>
      <c r="I54" s="80">
        <f>SUM(J54:Q54)</f>
        <v>9262048</v>
      </c>
      <c r="J54" s="81">
        <v>450263</v>
      </c>
      <c r="K54" s="81">
        <v>0</v>
      </c>
      <c r="L54" s="81">
        <v>0</v>
      </c>
      <c r="M54" s="81">
        <v>8811785</v>
      </c>
      <c r="N54" s="81">
        <v>0</v>
      </c>
      <c r="O54" s="81">
        <v>0</v>
      </c>
      <c r="P54" s="81">
        <v>0</v>
      </c>
      <c r="Q54" s="81">
        <v>0</v>
      </c>
      <c r="R54" s="81">
        <v>2482859</v>
      </c>
      <c r="S54" s="82">
        <f t="shared" si="5"/>
        <v>11294644</v>
      </c>
      <c r="T54" s="89">
        <f t="shared" si="2"/>
        <v>4.861376231261164</v>
      </c>
    </row>
    <row r="55" spans="1:20" s="46" customFormat="1" ht="19.5" customHeight="1">
      <c r="A55" s="78" t="s">
        <v>115</v>
      </c>
      <c r="B55" s="79" t="s">
        <v>167</v>
      </c>
      <c r="C55" s="80">
        <f aca="true" t="shared" si="21" ref="C55:C61">D55+E55</f>
        <v>47445055</v>
      </c>
      <c r="D55" s="81">
        <v>34093221</v>
      </c>
      <c r="E55" s="81">
        <v>13351834</v>
      </c>
      <c r="F55" s="81">
        <v>0</v>
      </c>
      <c r="G55" s="80">
        <f t="shared" si="12"/>
        <v>0</v>
      </c>
      <c r="H55" s="80">
        <f aca="true" t="shared" si="22" ref="H55:H61">I55+R55</f>
        <v>47445055</v>
      </c>
      <c r="I55" s="80">
        <f aca="true" t="shared" si="23" ref="I55:I61">SUM(J55:Q55)</f>
        <v>42952551</v>
      </c>
      <c r="J55" s="81">
        <v>2537362</v>
      </c>
      <c r="K55" s="81">
        <v>42300</v>
      </c>
      <c r="L55" s="81">
        <v>0</v>
      </c>
      <c r="M55" s="81">
        <v>40268614</v>
      </c>
      <c r="N55" s="81">
        <v>0</v>
      </c>
      <c r="O55" s="81">
        <v>104275</v>
      </c>
      <c r="P55" s="81">
        <v>0</v>
      </c>
      <c r="Q55" s="81">
        <v>0</v>
      </c>
      <c r="R55" s="81">
        <v>4492504</v>
      </c>
      <c r="S55" s="82">
        <f t="shared" si="5"/>
        <v>44865393</v>
      </c>
      <c r="T55" s="89">
        <f t="shared" si="2"/>
        <v>6.005841189735157</v>
      </c>
    </row>
    <row r="56" spans="1:20" s="46" customFormat="1" ht="19.5" customHeight="1">
      <c r="A56" s="78" t="s">
        <v>116</v>
      </c>
      <c r="B56" s="79" t="s">
        <v>165</v>
      </c>
      <c r="C56" s="80">
        <f t="shared" si="21"/>
        <v>105338372</v>
      </c>
      <c r="D56" s="81">
        <v>58930625</v>
      </c>
      <c r="E56" s="81">
        <v>46407747</v>
      </c>
      <c r="F56" s="81">
        <v>0</v>
      </c>
      <c r="G56" s="80">
        <f t="shared" si="12"/>
        <v>0</v>
      </c>
      <c r="H56" s="80">
        <f t="shared" si="22"/>
        <v>105338372</v>
      </c>
      <c r="I56" s="80">
        <f t="shared" si="23"/>
        <v>90556493</v>
      </c>
      <c r="J56" s="81">
        <v>12289382</v>
      </c>
      <c r="K56" s="81">
        <v>5359</v>
      </c>
      <c r="L56" s="81">
        <v>0</v>
      </c>
      <c r="M56" s="81">
        <v>78261752</v>
      </c>
      <c r="N56" s="81">
        <v>0</v>
      </c>
      <c r="O56" s="81">
        <v>0</v>
      </c>
      <c r="P56" s="81">
        <v>0</v>
      </c>
      <c r="Q56" s="81">
        <v>0</v>
      </c>
      <c r="R56" s="81">
        <v>14781879</v>
      </c>
      <c r="S56" s="82">
        <f t="shared" si="5"/>
        <v>93043631</v>
      </c>
      <c r="T56" s="89">
        <f t="shared" si="2"/>
        <v>13.576874051427765</v>
      </c>
    </row>
    <row r="57" spans="1:20" s="46" customFormat="1" ht="19.5" customHeight="1">
      <c r="A57" s="78" t="s">
        <v>117</v>
      </c>
      <c r="B57" s="79" t="s">
        <v>166</v>
      </c>
      <c r="C57" s="80">
        <f t="shared" si="21"/>
        <v>143549016</v>
      </c>
      <c r="D57" s="81">
        <v>130602254</v>
      </c>
      <c r="E57" s="81">
        <v>12946762</v>
      </c>
      <c r="F57" s="81">
        <v>0</v>
      </c>
      <c r="G57" s="80">
        <f t="shared" si="12"/>
        <v>0</v>
      </c>
      <c r="H57" s="80">
        <f t="shared" si="22"/>
        <v>143549016</v>
      </c>
      <c r="I57" s="80">
        <f t="shared" si="23"/>
        <v>136373418</v>
      </c>
      <c r="J57" s="81">
        <v>432708</v>
      </c>
      <c r="K57" s="81">
        <v>0</v>
      </c>
      <c r="L57" s="81">
        <v>0</v>
      </c>
      <c r="M57" s="81">
        <v>135940710</v>
      </c>
      <c r="N57" s="81">
        <v>0</v>
      </c>
      <c r="O57" s="81">
        <v>0</v>
      </c>
      <c r="P57" s="81">
        <v>0</v>
      </c>
      <c r="Q57" s="81">
        <v>0</v>
      </c>
      <c r="R57" s="81">
        <v>7175598</v>
      </c>
      <c r="S57" s="82">
        <f t="shared" si="5"/>
        <v>143116308</v>
      </c>
      <c r="T57" s="89">
        <f t="shared" si="2"/>
        <v>0.31729643969178806</v>
      </c>
    </row>
    <row r="58" spans="1:20" s="46" customFormat="1" ht="19.5" customHeight="1">
      <c r="A58" s="78" t="s">
        <v>118</v>
      </c>
      <c r="B58" s="79" t="s">
        <v>170</v>
      </c>
      <c r="C58" s="80">
        <f t="shared" si="21"/>
        <v>12609688</v>
      </c>
      <c r="D58" s="81">
        <v>8713966</v>
      </c>
      <c r="E58" s="81">
        <v>3895722</v>
      </c>
      <c r="F58" s="81">
        <v>30167</v>
      </c>
      <c r="G58" s="80">
        <f t="shared" si="12"/>
        <v>0</v>
      </c>
      <c r="H58" s="80">
        <f t="shared" si="22"/>
        <v>12579521</v>
      </c>
      <c r="I58" s="80">
        <f t="shared" si="23"/>
        <v>6678243</v>
      </c>
      <c r="J58" s="81">
        <v>2441534</v>
      </c>
      <c r="K58" s="81">
        <v>0</v>
      </c>
      <c r="L58" s="81">
        <v>0</v>
      </c>
      <c r="M58" s="81">
        <v>4236709</v>
      </c>
      <c r="N58" s="81">
        <v>0</v>
      </c>
      <c r="O58" s="81">
        <v>0</v>
      </c>
      <c r="P58" s="81">
        <v>0</v>
      </c>
      <c r="Q58" s="81">
        <v>0</v>
      </c>
      <c r="R58" s="81">
        <v>5901278</v>
      </c>
      <c r="S58" s="82">
        <f t="shared" si="5"/>
        <v>10137987</v>
      </c>
      <c r="T58" s="89">
        <f t="shared" si="2"/>
        <v>36.55952621071141</v>
      </c>
    </row>
    <row r="59" spans="1:20" s="46" customFormat="1" ht="19.5" customHeight="1">
      <c r="A59" s="78" t="s">
        <v>119</v>
      </c>
      <c r="B59" s="79" t="s">
        <v>168</v>
      </c>
      <c r="C59" s="80">
        <f t="shared" si="21"/>
        <v>61413252</v>
      </c>
      <c r="D59" s="81">
        <v>35097714</v>
      </c>
      <c r="E59" s="81">
        <v>26315538</v>
      </c>
      <c r="F59" s="81">
        <v>0</v>
      </c>
      <c r="G59" s="80">
        <f t="shared" si="12"/>
        <v>0</v>
      </c>
      <c r="H59" s="80">
        <f t="shared" si="22"/>
        <v>61413252</v>
      </c>
      <c r="I59" s="80">
        <f t="shared" si="23"/>
        <v>40599876</v>
      </c>
      <c r="J59" s="81">
        <v>16733458</v>
      </c>
      <c r="K59" s="81">
        <v>6286842</v>
      </c>
      <c r="L59" s="81">
        <v>0</v>
      </c>
      <c r="M59" s="81">
        <v>16631656</v>
      </c>
      <c r="N59" s="81">
        <v>947920</v>
      </c>
      <c r="O59" s="81">
        <v>0</v>
      </c>
      <c r="P59" s="81">
        <v>0</v>
      </c>
      <c r="Q59" s="81">
        <v>0</v>
      </c>
      <c r="R59" s="81">
        <v>20813376</v>
      </c>
      <c r="S59" s="82">
        <f t="shared" si="5"/>
        <v>38392952</v>
      </c>
      <c r="T59" s="89">
        <f t="shared" si="2"/>
        <v>56.700419479113684</v>
      </c>
    </row>
    <row r="60" spans="1:20" s="46" customFormat="1" ht="19.5" customHeight="1">
      <c r="A60" s="78" t="s">
        <v>120</v>
      </c>
      <c r="B60" s="79" t="s">
        <v>162</v>
      </c>
      <c r="C60" s="80">
        <f t="shared" si="21"/>
        <v>30661442</v>
      </c>
      <c r="D60" s="81">
        <v>26923887</v>
      </c>
      <c r="E60" s="81">
        <v>3737555</v>
      </c>
      <c r="F60" s="81">
        <v>0</v>
      </c>
      <c r="G60" s="80">
        <f t="shared" si="12"/>
        <v>0</v>
      </c>
      <c r="H60" s="80">
        <f t="shared" si="22"/>
        <v>30661442</v>
      </c>
      <c r="I60" s="80">
        <f t="shared" si="23"/>
        <v>15276817</v>
      </c>
      <c r="J60" s="81">
        <v>3118921</v>
      </c>
      <c r="K60" s="81">
        <v>152500</v>
      </c>
      <c r="L60" s="81">
        <v>0</v>
      </c>
      <c r="M60" s="81">
        <v>12005396</v>
      </c>
      <c r="N60" s="81">
        <v>0</v>
      </c>
      <c r="O60" s="81">
        <v>0</v>
      </c>
      <c r="P60" s="81">
        <v>0</v>
      </c>
      <c r="Q60" s="81">
        <v>0</v>
      </c>
      <c r="R60" s="81">
        <v>15384625</v>
      </c>
      <c r="S60" s="82">
        <f t="shared" si="5"/>
        <v>27390021</v>
      </c>
      <c r="T60" s="89">
        <f t="shared" si="2"/>
        <v>21.414284140472457</v>
      </c>
    </row>
    <row r="61" spans="1:20" s="46" customFormat="1" ht="19.5" customHeight="1">
      <c r="A61" s="78" t="s">
        <v>121</v>
      </c>
      <c r="B61" s="79" t="s">
        <v>161</v>
      </c>
      <c r="C61" s="80">
        <f t="shared" si="21"/>
        <v>10548658</v>
      </c>
      <c r="D61" s="81">
        <v>9836308</v>
      </c>
      <c r="E61" s="81">
        <v>712350</v>
      </c>
      <c r="F61" s="81">
        <v>0</v>
      </c>
      <c r="G61" s="80">
        <f t="shared" si="12"/>
        <v>0</v>
      </c>
      <c r="H61" s="80">
        <f t="shared" si="22"/>
        <v>10548658</v>
      </c>
      <c r="I61" s="80">
        <f t="shared" si="23"/>
        <v>3314966</v>
      </c>
      <c r="J61" s="81">
        <v>152625</v>
      </c>
      <c r="K61" s="81">
        <v>26936</v>
      </c>
      <c r="L61" s="81">
        <v>0</v>
      </c>
      <c r="M61" s="81">
        <v>3135405</v>
      </c>
      <c r="N61" s="81">
        <v>0</v>
      </c>
      <c r="O61" s="81">
        <v>0</v>
      </c>
      <c r="P61" s="81">
        <v>0</v>
      </c>
      <c r="Q61" s="81">
        <v>0</v>
      </c>
      <c r="R61" s="81">
        <v>7233692</v>
      </c>
      <c r="S61" s="82">
        <f t="shared" si="5"/>
        <v>10369097</v>
      </c>
      <c r="T61" s="89">
        <f t="shared" si="2"/>
        <v>5.416676973459154</v>
      </c>
    </row>
    <row r="62" spans="1:20" s="46" customFormat="1" ht="19.5" customHeight="1">
      <c r="A62" s="78" t="s">
        <v>122</v>
      </c>
      <c r="B62" s="79" t="s">
        <v>183</v>
      </c>
      <c r="C62" s="80">
        <f>D62+E62</f>
        <v>44275</v>
      </c>
      <c r="D62" s="81">
        <v>0</v>
      </c>
      <c r="E62" s="81">
        <v>44275</v>
      </c>
      <c r="F62" s="81">
        <v>18000</v>
      </c>
      <c r="G62" s="80">
        <f>C62-H62-F62</f>
        <v>0</v>
      </c>
      <c r="H62" s="80">
        <f>I62+R62</f>
        <v>26275</v>
      </c>
      <c r="I62" s="80">
        <f>SUM(J62:Q62)</f>
        <v>26275</v>
      </c>
      <c r="J62" s="81">
        <v>5850</v>
      </c>
      <c r="K62" s="81">
        <v>0</v>
      </c>
      <c r="L62" s="81">
        <v>0</v>
      </c>
      <c r="M62" s="81">
        <v>20425</v>
      </c>
      <c r="N62" s="81">
        <v>0</v>
      </c>
      <c r="O62" s="81">
        <v>0</v>
      </c>
      <c r="P62" s="81">
        <v>0</v>
      </c>
      <c r="Q62" s="81">
        <v>0</v>
      </c>
      <c r="R62" s="81">
        <v>0</v>
      </c>
      <c r="S62" s="82">
        <f>SUM(M62:R62)</f>
        <v>20425</v>
      </c>
      <c r="T62" s="89">
        <f>IF(I62=0,0,(J62+K62+L62)/I62*100)</f>
        <v>22.26450999048525</v>
      </c>
    </row>
    <row r="63" spans="1:20" ht="30.75" customHeight="1">
      <c r="A63" s="41"/>
      <c r="B63" s="157" t="s">
        <v>184</v>
      </c>
      <c r="C63" s="157"/>
      <c r="D63" s="157"/>
      <c r="E63" s="157"/>
      <c r="F63" s="157"/>
      <c r="G63" s="157"/>
      <c r="H63" s="157"/>
      <c r="I63" s="157"/>
      <c r="J63" s="157"/>
      <c r="K63" s="157"/>
      <c r="L63" s="157"/>
      <c r="M63" s="157"/>
      <c r="N63" s="157"/>
      <c r="O63" s="157"/>
      <c r="P63" s="157"/>
      <c r="Q63" s="157"/>
      <c r="R63" s="157"/>
      <c r="S63" s="157"/>
      <c r="T63" s="157"/>
    </row>
    <row r="64" spans="1:20" ht="15.75">
      <c r="A64" s="41"/>
      <c r="B64" s="182"/>
      <c r="C64" s="182"/>
      <c r="D64" s="182"/>
      <c r="E64" s="182"/>
      <c r="F64" s="182"/>
      <c r="G64" s="182"/>
      <c r="H64" s="41"/>
      <c r="I64" s="41"/>
      <c r="J64" s="41"/>
      <c r="K64" s="41"/>
      <c r="L64" s="41"/>
      <c r="M64" s="172" t="str">
        <f>Thongtin!B14</f>
        <v>Thừa Thiên Huế, ngày 03 tháng 02 năm 2020</v>
      </c>
      <c r="N64" s="172"/>
      <c r="O64" s="172"/>
      <c r="P64" s="172"/>
      <c r="Q64" s="172"/>
      <c r="R64" s="172"/>
      <c r="S64" s="172"/>
      <c r="T64" s="172"/>
    </row>
    <row r="65" spans="1:20" ht="15.75">
      <c r="A65" s="41"/>
      <c r="B65" s="42"/>
      <c r="C65" s="42"/>
      <c r="D65" s="42"/>
      <c r="E65" s="41"/>
      <c r="F65" s="41"/>
      <c r="G65" s="41"/>
      <c r="H65" s="41"/>
      <c r="I65" s="41"/>
      <c r="J65" s="41"/>
      <c r="K65" s="41"/>
      <c r="L65" s="41"/>
      <c r="M65" s="126" t="str">
        <f>Thongtin!B12</f>
        <v>KT. CỤC TRƯỞNG</v>
      </c>
      <c r="N65" s="126"/>
      <c r="O65" s="126"/>
      <c r="P65" s="126"/>
      <c r="Q65" s="126"/>
      <c r="R65" s="126"/>
      <c r="S65" s="126"/>
      <c r="T65" s="126"/>
    </row>
    <row r="66" spans="1:20" ht="15.75">
      <c r="A66" s="41"/>
      <c r="B66" s="126" t="s">
        <v>3</v>
      </c>
      <c r="C66" s="126"/>
      <c r="D66" s="126"/>
      <c r="E66" s="47"/>
      <c r="F66" s="41"/>
      <c r="G66" s="41"/>
      <c r="H66" s="41"/>
      <c r="I66" s="41"/>
      <c r="J66" s="41"/>
      <c r="K66" s="41"/>
      <c r="L66" s="41"/>
      <c r="M66" s="126" t="str">
        <f>Thongtin!B13</f>
        <v>PHÓ CỤC TRƯỞNG</v>
      </c>
      <c r="N66" s="126"/>
      <c r="O66" s="126"/>
      <c r="P66" s="126"/>
      <c r="Q66" s="126"/>
      <c r="R66" s="126"/>
      <c r="S66" s="126"/>
      <c r="T66" s="126"/>
    </row>
    <row r="67" spans="1:12" ht="15.75">
      <c r="A67" s="41"/>
      <c r="E67" s="41"/>
      <c r="F67" s="41"/>
      <c r="G67" s="41"/>
      <c r="H67" s="41"/>
      <c r="I67" s="41"/>
      <c r="J67" s="41"/>
      <c r="K67" s="41"/>
      <c r="L67" s="41"/>
    </row>
    <row r="68" spans="1:12" ht="15.75">
      <c r="A68" s="41"/>
      <c r="B68" s="42"/>
      <c r="C68" s="42"/>
      <c r="D68" s="42"/>
      <c r="E68" s="41"/>
      <c r="F68" s="41"/>
      <c r="G68" s="41"/>
      <c r="H68" s="41"/>
      <c r="I68" s="41"/>
      <c r="J68" s="41"/>
      <c r="K68" s="41"/>
      <c r="L68" s="41"/>
    </row>
    <row r="69" spans="1:20" ht="15.75">
      <c r="A69" s="41"/>
      <c r="B69" s="42"/>
      <c r="C69" s="42"/>
      <c r="D69" s="42"/>
      <c r="E69" s="41"/>
      <c r="F69" s="41"/>
      <c r="G69" s="41"/>
      <c r="H69" s="41"/>
      <c r="I69" s="41"/>
      <c r="J69" s="41"/>
      <c r="K69" s="41"/>
      <c r="L69" s="41"/>
      <c r="M69" s="42"/>
      <c r="N69" s="42"/>
      <c r="O69" s="42"/>
      <c r="P69" s="42"/>
      <c r="Q69" s="42"/>
      <c r="R69" s="42"/>
      <c r="S69" s="42"/>
      <c r="T69" s="42"/>
    </row>
    <row r="70" spans="1:20" ht="15.75">
      <c r="A70" s="41"/>
      <c r="B70" s="42"/>
      <c r="C70" s="42"/>
      <c r="D70" s="42"/>
      <c r="E70" s="41"/>
      <c r="F70" s="41"/>
      <c r="G70" s="41"/>
      <c r="H70" s="41"/>
      <c r="I70" s="41"/>
      <c r="J70" s="41"/>
      <c r="K70" s="41"/>
      <c r="L70" s="41"/>
      <c r="M70" s="42"/>
      <c r="N70" s="42"/>
      <c r="O70" s="42"/>
      <c r="P70" s="42"/>
      <c r="Q70" s="42"/>
      <c r="R70" s="42"/>
      <c r="S70" s="42"/>
      <c r="T70" s="42"/>
    </row>
    <row r="71" spans="1:20" ht="15.75">
      <c r="A71" s="41"/>
      <c r="B71" s="126" t="str">
        <f>Thongtin!B7</f>
        <v>Trần Thị Như Duyên</v>
      </c>
      <c r="C71" s="126"/>
      <c r="D71" s="126"/>
      <c r="E71" s="41"/>
      <c r="F71" s="41"/>
      <c r="G71" s="41"/>
      <c r="H71" s="41"/>
      <c r="I71" s="41"/>
      <c r="J71" s="41"/>
      <c r="K71" s="41"/>
      <c r="L71" s="41"/>
      <c r="M71" s="126" t="str">
        <f>Thongtin!B9</f>
        <v>Phan Thanh Hải</v>
      </c>
      <c r="N71" s="126"/>
      <c r="O71" s="126"/>
      <c r="P71" s="126"/>
      <c r="Q71" s="126"/>
      <c r="R71" s="126"/>
      <c r="S71" s="126"/>
      <c r="T71" s="126"/>
    </row>
    <row r="72" spans="1:20" ht="15.75">
      <c r="A72" s="41"/>
      <c r="B72" s="41"/>
      <c r="C72" s="41"/>
      <c r="D72" s="41"/>
      <c r="E72" s="41"/>
      <c r="F72" s="41"/>
      <c r="G72" s="41"/>
      <c r="H72" s="41"/>
      <c r="I72" s="41"/>
      <c r="J72" s="41"/>
      <c r="K72" s="41"/>
      <c r="L72" s="41"/>
      <c r="M72" s="41"/>
      <c r="N72" s="41"/>
      <c r="O72" s="41"/>
      <c r="P72" s="41"/>
      <c r="Q72" s="41"/>
      <c r="R72" s="41"/>
      <c r="S72" s="41"/>
      <c r="T72" s="41"/>
    </row>
    <row r="73" spans="1:20" ht="15.75">
      <c r="A73" s="41"/>
      <c r="B73" s="41"/>
      <c r="C73" s="41"/>
      <c r="D73" s="41"/>
      <c r="E73" s="41"/>
      <c r="F73" s="41"/>
      <c r="G73" s="41"/>
      <c r="H73" s="41"/>
      <c r="I73" s="41"/>
      <c r="J73" s="41"/>
      <c r="K73" s="41"/>
      <c r="L73" s="41"/>
      <c r="M73" s="41"/>
      <c r="N73" s="41"/>
      <c r="O73" s="41"/>
      <c r="P73" s="41"/>
      <c r="Q73" s="41"/>
      <c r="R73" s="41"/>
      <c r="S73" s="41"/>
      <c r="T73" s="41"/>
    </row>
    <row r="74" spans="1:12" ht="15.75">
      <c r="A74" s="41"/>
      <c r="E74" s="41"/>
      <c r="F74" s="41"/>
      <c r="G74" s="41"/>
      <c r="H74" s="41"/>
      <c r="I74" s="41"/>
      <c r="J74" s="41"/>
      <c r="K74" s="41"/>
      <c r="L74" s="41"/>
    </row>
    <row r="75" spans="1:20" ht="15.75">
      <c r="A75" s="41"/>
      <c r="B75" s="41"/>
      <c r="C75" s="41"/>
      <c r="D75" s="41"/>
      <c r="E75" s="41"/>
      <c r="F75" s="41"/>
      <c r="G75" s="41"/>
      <c r="H75" s="41"/>
      <c r="I75" s="41"/>
      <c r="J75" s="41"/>
      <c r="K75" s="41"/>
      <c r="L75" s="41"/>
      <c r="M75" s="41"/>
      <c r="N75" s="41"/>
      <c r="O75" s="41"/>
      <c r="P75" s="41"/>
      <c r="Q75" s="41"/>
      <c r="R75" s="41"/>
      <c r="S75" s="41"/>
      <c r="T75" s="41"/>
    </row>
    <row r="76" spans="1:20" ht="15.75">
      <c r="A76" s="41"/>
      <c r="B76" s="41"/>
      <c r="C76" s="41"/>
      <c r="D76" s="41"/>
      <c r="E76" s="41"/>
      <c r="F76" s="41"/>
      <c r="G76" s="41"/>
      <c r="H76" s="41"/>
      <c r="I76" s="41"/>
      <c r="J76" s="41"/>
      <c r="K76" s="41"/>
      <c r="L76" s="41"/>
      <c r="M76" s="41"/>
      <c r="N76" s="41"/>
      <c r="O76" s="41"/>
      <c r="P76" s="41"/>
      <c r="Q76" s="41"/>
      <c r="R76" s="41"/>
      <c r="S76" s="41"/>
      <c r="T76" s="41"/>
    </row>
    <row r="77" spans="1:20" ht="15.75">
      <c r="A77" s="41"/>
      <c r="B77" s="41"/>
      <c r="C77" s="41"/>
      <c r="D77" s="41"/>
      <c r="E77" s="41"/>
      <c r="F77" s="41"/>
      <c r="G77" s="41"/>
      <c r="H77" s="41"/>
      <c r="I77" s="41"/>
      <c r="J77" s="41"/>
      <c r="K77" s="41"/>
      <c r="L77" s="41"/>
      <c r="M77" s="41"/>
      <c r="N77" s="41"/>
      <c r="O77" s="41"/>
      <c r="P77" s="41"/>
      <c r="Q77" s="41"/>
      <c r="R77" s="41"/>
      <c r="S77" s="41"/>
      <c r="T77" s="41"/>
    </row>
  </sheetData>
  <sheetProtection/>
  <mergeCells count="42">
    <mergeCell ref="A12:B12"/>
    <mergeCell ref="Q9:Q10"/>
    <mergeCell ref="K9:K10"/>
    <mergeCell ref="L9:L10"/>
    <mergeCell ref="M9:M10"/>
    <mergeCell ref="O9:O10"/>
    <mergeCell ref="Q2:T2"/>
    <mergeCell ref="E3:P3"/>
    <mergeCell ref="I7:Q7"/>
    <mergeCell ref="S6:S10"/>
    <mergeCell ref="Q4:T4"/>
    <mergeCell ref="I8:I10"/>
    <mergeCell ref="E1:P1"/>
    <mergeCell ref="E2:P2"/>
    <mergeCell ref="H6:R6"/>
    <mergeCell ref="J9:J10"/>
    <mergeCell ref="C6:E6"/>
    <mergeCell ref="C7:C10"/>
    <mergeCell ref="H7:H10"/>
    <mergeCell ref="D7:E8"/>
    <mergeCell ref="Q5:T5"/>
    <mergeCell ref="A3:D3"/>
    <mergeCell ref="A2:D2"/>
    <mergeCell ref="G6:G10"/>
    <mergeCell ref="N9:N10"/>
    <mergeCell ref="P9:P10"/>
    <mergeCell ref="D9:D10"/>
    <mergeCell ref="M64:T64"/>
    <mergeCell ref="A6:B10"/>
    <mergeCell ref="R7:R10"/>
    <mergeCell ref="B64:G64"/>
    <mergeCell ref="T6:T10"/>
    <mergeCell ref="B63:T63"/>
    <mergeCell ref="M71:T71"/>
    <mergeCell ref="B71:D71"/>
    <mergeCell ref="B66:D66"/>
    <mergeCell ref="J8:Q8"/>
    <mergeCell ref="A11:B11"/>
    <mergeCell ref="E9:E10"/>
    <mergeCell ref="F6:F10"/>
    <mergeCell ref="M66:T66"/>
    <mergeCell ref="M65:T65"/>
  </mergeCells>
  <printOptions horizontalCentered="1"/>
  <pageMargins left="0" right="0" top="0.5" bottom="0.5"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2020-02-04T00:36:30Z</cp:lastPrinted>
  <dcterms:created xsi:type="dcterms:W3CDTF">2004-03-07T02:36:29Z</dcterms:created>
  <dcterms:modified xsi:type="dcterms:W3CDTF">2020-02-04T00:36:41Z</dcterms:modified>
  <cp:category/>
  <cp:version/>
  <cp:contentType/>
  <cp:contentStatus/>
</cp:coreProperties>
</file>